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135" activeTab="0"/>
  </bookViews>
  <sheets>
    <sheet name="Estimado Produción" sheetId="1" r:id="rId1"/>
    <sheet name="Hoja1" sheetId="2" state="hidden" r:id="rId2"/>
    <sheet name="CATALOGO" sheetId="3" state="hidden" r:id="rId3"/>
    <sheet name="ESRI_MAPINFO_SHEET" sheetId="4" state="veryHidden" r:id="rId4"/>
  </sheets>
  <definedNames>
    <definedName name="_xlfn.IFERROR" hidden="1">#NAME?</definedName>
    <definedName name="_xlnm.Print_Area" localSheetId="0">'Estimado Produción'!$B$19:$W$97</definedName>
    <definedName name="_xlnm.Print_Titles" localSheetId="0">'Estimado Produción'!$13:$18</definedName>
  </definedNames>
  <calcPr fullCalcOnLoad="1"/>
</workbook>
</file>

<file path=xl/comments1.xml><?xml version="1.0" encoding="utf-8"?>
<comments xmlns="http://schemas.openxmlformats.org/spreadsheetml/2006/main">
  <authors>
    <author>Joel Mart?nez Hernandez</author>
  </authors>
  <commentList>
    <comment ref="E35" authorId="0">
      <text>
        <r>
          <rPr>
            <b/>
            <sz val="9"/>
            <rFont val="Tahoma"/>
            <family val="2"/>
          </rPr>
          <t>Joel Martínez Hernandez:</t>
        </r>
        <r>
          <rPr>
            <sz val="9"/>
            <rFont val="Tahoma"/>
            <family val="2"/>
          </rPr>
          <t xml:space="preserve">
igual que la otra nota</t>
        </r>
      </text>
    </comment>
    <comment ref="C35" authorId="0">
      <text>
        <r>
          <rPr>
            <b/>
            <sz val="9"/>
            <rFont val="Tahoma"/>
            <family val="2"/>
          </rPr>
          <t>Joel Martínez Hernandez:</t>
        </r>
        <r>
          <rPr>
            <sz val="9"/>
            <rFont val="Tahoma"/>
            <family val="2"/>
          </rPr>
          <t xml:space="preserve">
estas dos filan debrias de cambiarlas en la columna c para poder ocultarlas</t>
        </r>
      </text>
    </comment>
  </commentList>
</comments>
</file>

<file path=xl/sharedStrings.xml><?xml version="1.0" encoding="utf-8"?>
<sst xmlns="http://schemas.openxmlformats.org/spreadsheetml/2006/main" count="3374" uniqueCount="354">
  <si>
    <t>INGENIO:</t>
  </si>
  <si>
    <t>FECHA:</t>
  </si>
  <si>
    <t>SEMILLA (MENOS)</t>
  </si>
  <si>
    <t>SUPERFICIE (HA)</t>
  </si>
  <si>
    <t>CICLO</t>
  </si>
  <si>
    <t xml:space="preserve"> ESTIMADO DE CAMPO</t>
  </si>
  <si>
    <t xml:space="preserve"> CAÑA BRUTA A INDUSTRIALIZAR</t>
  </si>
  <si>
    <t>TON</t>
  </si>
  <si>
    <t xml:space="preserve"> PLANTAS</t>
  </si>
  <si>
    <t xml:space="preserve"> SOCAS</t>
  </si>
  <si>
    <t xml:space="preserve"> RESOCAS</t>
  </si>
  <si>
    <t>FECHA DE INICIO</t>
  </si>
  <si>
    <t>CAÑA A INDUSTRIALIZAR (TON)</t>
  </si>
  <si>
    <t>SEMANAL</t>
  </si>
  <si>
    <t>ACUMULADO</t>
  </si>
  <si>
    <t xml:space="preserve">     NOMBRE</t>
  </si>
  <si>
    <t xml:space="preserve">     PUESTO</t>
  </si>
  <si>
    <t xml:space="preserve">     FIRMA</t>
  </si>
  <si>
    <t>FECHA DE CORTE SEMANA</t>
  </si>
  <si>
    <t>COSECHABLE</t>
  </si>
  <si>
    <t xml:space="preserve"> RECOMENDACIONES:</t>
  </si>
  <si>
    <t>REFINADO</t>
  </si>
  <si>
    <t>MASCABADO</t>
  </si>
  <si>
    <t>TOTAL</t>
  </si>
  <si>
    <t>CLASE</t>
  </si>
  <si>
    <t>TONELADAS</t>
  </si>
  <si>
    <t>SECTOR INDUSTRIAL</t>
  </si>
  <si>
    <t>SECTOR CAÑERO</t>
  </si>
  <si>
    <t xml:space="preserve"> ESTIMADO DE FÁBRICA</t>
  </si>
  <si>
    <t xml:space="preserve"> RENDIMIENTO DE FÁBRICA</t>
  </si>
  <si>
    <t xml:space="preserve"> PERÍODO DE ZAFRA</t>
  </si>
  <si>
    <t>RENDIMIENTO DE FÁBRICA (%)</t>
  </si>
  <si>
    <t>FORMULÓ:</t>
  </si>
  <si>
    <t>REVISÓ:</t>
  </si>
  <si>
    <t>VALIDÓ:</t>
  </si>
  <si>
    <t>COMITÉ DE PRODUCCIÓN Y CALIDAD CAÑERA</t>
  </si>
  <si>
    <t>Comité Nacional para el Desarrollo Sustentable de la Caña de Azúcar</t>
  </si>
  <si>
    <t>%</t>
  </si>
  <si>
    <t>INDUSTRIALIZABLE</t>
  </si>
  <si>
    <t xml:space="preserve"> PROGRAMA SEMANAL DE COSECHA Y PRODUCCIÓN</t>
  </si>
  <si>
    <t>SUPERFICIE DE CAÑA  A INDUSTRIALIZAR (HA)</t>
  </si>
  <si>
    <t>ATENCINGO</t>
  </si>
  <si>
    <t>EL HIGO</t>
  </si>
  <si>
    <t>EL POTRERO</t>
  </si>
  <si>
    <t>LA GLORIA</t>
  </si>
  <si>
    <t>SAN MIGUEL DEL NARANJO</t>
  </si>
  <si>
    <t>TRES VALLES</t>
  </si>
  <si>
    <t>ALIANZA POPULAR</t>
  </si>
  <si>
    <t>CENTRAL MOTZORONGO</t>
  </si>
  <si>
    <t>EL MODELO</t>
  </si>
  <si>
    <t>EMILIANO ZAPATA</t>
  </si>
  <si>
    <t>MELCHOR OCAMPO</t>
  </si>
  <si>
    <t>PLAN DE SAN LUIS</t>
  </si>
  <si>
    <t>PUGA</t>
  </si>
  <si>
    <t>SAN FRANCISCO AMECA</t>
  </si>
  <si>
    <t>SAN PEDRO</t>
  </si>
  <si>
    <t>TAMAZULA</t>
  </si>
  <si>
    <t>AARÓN SÁENZ GARZA</t>
  </si>
  <si>
    <t>CENTRAL PROGRESO</t>
  </si>
  <si>
    <t>EL MOLINO</t>
  </si>
  <si>
    <t>HUIXTLA</t>
  </si>
  <si>
    <t>PLAN DE AYALA</t>
  </si>
  <si>
    <t>BELLAVISTA</t>
  </si>
  <si>
    <t>CONSTANCIA</t>
  </si>
  <si>
    <t>EL CARMEN</t>
  </si>
  <si>
    <t>EL MANTE</t>
  </si>
  <si>
    <t>LA JOYA</t>
  </si>
  <si>
    <t>SAN MIGUELITO</t>
  </si>
  <si>
    <t>SANTA CLARA</t>
  </si>
  <si>
    <t>CALIPAM</t>
  </si>
  <si>
    <t>EL REFUGIO</t>
  </si>
  <si>
    <t>ELDORADO</t>
  </si>
  <si>
    <t>MAHUIXTLAN</t>
  </si>
  <si>
    <t>PEDERNALES</t>
  </si>
  <si>
    <t>LÁZARO CÁRDENAS</t>
  </si>
  <si>
    <t>QUESERÍA</t>
  </si>
  <si>
    <t>SAN CRISTÓBAL</t>
  </si>
  <si>
    <t>SAN JOSÉ DE ABAJO</t>
  </si>
  <si>
    <t>SAN NICOLÁS</t>
  </si>
  <si>
    <t>SANTA ROSALÍA</t>
  </si>
  <si>
    <t>ADOLFO LÓPEZ MATEOS</t>
  </si>
  <si>
    <t>SAN RAFAEL DE PUCTÉ</t>
  </si>
  <si>
    <t>PRESIDENTE BENITO JUÁREZ</t>
  </si>
  <si>
    <t>AZSUREMEX - TENOSIQUE</t>
  </si>
  <si>
    <t>TALA (JOSE MA. MARTÍNEZ)</t>
  </si>
  <si>
    <t>JOSÉ MARÍA MORELOS</t>
  </si>
  <si>
    <t>PABLO MACHADO (LA MARGARITA)</t>
  </si>
  <si>
    <t>PUJILTIC (CIA. LA FE)</t>
  </si>
  <si>
    <t>PÁNUCO</t>
  </si>
  <si>
    <t>NOMBRE DE INGENIO A DERIVAR</t>
  </si>
  <si>
    <t xml:space="preserve"> SUMAS CAÑA
CONTRATADA</t>
  </si>
  <si>
    <t>( - ) CAÑA QUEDADA
ENTRE DIFERIDA</t>
  </si>
  <si>
    <t>( - ) CAÑA
OTROS FINES</t>
  </si>
  <si>
    <t>( - ) CAÑA
A DERIVAR</t>
  </si>
  <si>
    <t>( + ) CAÑA
DE OTROS INGENIOS</t>
  </si>
  <si>
    <t>( + ) CAÑA
LIBRE</t>
  </si>
  <si>
    <t>( = ) TOTAL
CAÑA A MOLER</t>
  </si>
  <si>
    <t>CAÑA RECIBIDA (TON)</t>
  </si>
  <si>
    <t>TERMINACIÓN</t>
  </si>
  <si>
    <t>DÍAS DE ZAFRA</t>
  </si>
  <si>
    <t>PRODUCCIÓN DE AZÚCAR (TON)</t>
  </si>
  <si>
    <t xml:space="preserve"> AZÚCAR FÍSICA (REAL) A PRODUCIR</t>
  </si>
  <si>
    <t>BLANCO ESPECIAL</t>
  </si>
  <si>
    <t>RENDIMIENTO INDUSTRIALIZABLE (TON/HA)</t>
  </si>
  <si>
    <t>CAÑA INDUSTRIALIZABLE (TON)</t>
  </si>
  <si>
    <t>ESTÁNDAR</t>
  </si>
  <si>
    <t>CLAVE</t>
  </si>
  <si>
    <t xml:space="preserve">CONCEPTO </t>
  </si>
  <si>
    <t>NIVEL</t>
  </si>
  <si>
    <t>TIPO DE CAMPO</t>
  </si>
  <si>
    <t>FORMATO DE CAMPO</t>
  </si>
  <si>
    <t>DECIMALES</t>
  </si>
  <si>
    <t>UNIDAD</t>
  </si>
  <si>
    <t>DIAS</t>
  </si>
  <si>
    <t xml:space="preserve"> SUMAS CAÑA CONTRATADA</t>
  </si>
  <si>
    <t>( = ) TOTAL CAÑA A MOLER</t>
  </si>
  <si>
    <t>HECTÁREAS</t>
  </si>
  <si>
    <t>NUMÉRICO</t>
  </si>
  <si>
    <t>DECIMAL</t>
  </si>
  <si>
    <t>SUPERFICIE COSECHABLE</t>
  </si>
  <si>
    <t>SUPERFICIE SEMILLA (MENOS)</t>
  </si>
  <si>
    <t>SUPERFICIE INDUSTRIALIZABLE</t>
  </si>
  <si>
    <t>TONELADAS / HECTÁREAS</t>
  </si>
  <si>
    <t>CAÑA INDUSTRIALIZABLE</t>
  </si>
  <si>
    <t>RENDIMIENTO INDUSTRIALIZABLE</t>
  </si>
  <si>
    <t>FECHA</t>
  </si>
  <si>
    <t>DD/MM/AAAA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</si>
  <si>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</si>
  <si>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</si>
  <si>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</si>
  <si>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</si>
  <si>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</si>
  <si>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</si>
  <si>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</si>
  <si>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</si>
  <si>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</si>
  <si>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</si>
  <si>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</si>
  <si>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</si>
  <si>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</si>
  <si>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</si>
  <si>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</si>
  <si>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</si>
  <si>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</si>
  <si>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</si>
  <si>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</si>
  <si>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</si>
  <si>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</si>
  <si>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</si>
  <si>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</si>
  <si>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</si>
  <si>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</si>
  <si>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</si>
  <si>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</si>
  <si>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</si>
  <si>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</si>
  <si>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</si>
  <si>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</si>
  <si>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</si>
  <si>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</si>
  <si>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</si>
  <si>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</si>
  <si>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</si>
  <si>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</si>
  <si>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</si>
  <si>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</si>
  <si>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</si>
  <si>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</si>
  <si>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SUPERFICIE DE CAÑA  A INDUSTRIALIZAR SEMANAL</t>
  </si>
  <si>
    <t>SUPERFICIE DE CAÑA  A INDUSTRIALIZAR ACUMULADO</t>
  </si>
  <si>
    <t>CAÑA A INDUSTRIALIZAR SEMANAL</t>
  </si>
  <si>
    <t>CAÑA A INDUSTRIALIZAR ACUMULADO</t>
  </si>
  <si>
    <t>RENDIMIENTO DE FÁBRICA SEMANAL</t>
  </si>
  <si>
    <t>RENDIMIENTO DE FÁBRICA ACUMULADO</t>
  </si>
  <si>
    <t>PRODUCCIÓN DE AZÚCAR SEMANAL</t>
  </si>
  <si>
    <t>PRODUCCIÓN DE AZÚCAR ACUMULADO</t>
  </si>
  <si>
    <t>ID</t>
  </si>
  <si>
    <t xml:space="preserve"> AZÚCAR FÍSICA (REAL) TOTAL</t>
  </si>
  <si>
    <t>0001</t>
  </si>
  <si>
    <t>0003</t>
  </si>
  <si>
    <t>0004</t>
  </si>
  <si>
    <t>0006</t>
  </si>
  <si>
    <t>0007</t>
  </si>
  <si>
    <t>0009</t>
  </si>
  <si>
    <t>0010</t>
  </si>
  <si>
    <t>0012</t>
  </si>
  <si>
    <t>0013</t>
  </si>
  <si>
    <t>0015</t>
  </si>
  <si>
    <t>0016</t>
  </si>
  <si>
    <t>0018</t>
  </si>
  <si>
    <t>0019</t>
  </si>
  <si>
    <t>0022</t>
  </si>
  <si>
    <t>0024</t>
  </si>
  <si>
    <t>0025</t>
  </si>
  <si>
    <t>0027</t>
  </si>
  <si>
    <t>0028</t>
  </si>
  <si>
    <t>0030</t>
  </si>
  <si>
    <t>0031</t>
  </si>
  <si>
    <t>0033</t>
  </si>
  <si>
    <t>0035</t>
  </si>
  <si>
    <t>0036</t>
  </si>
  <si>
    <t>0037</t>
  </si>
  <si>
    <t>0040</t>
  </si>
  <si>
    <t>0042</t>
  </si>
  <si>
    <t>0046</t>
  </si>
  <si>
    <t>0048</t>
  </si>
  <si>
    <t>0049</t>
  </si>
  <si>
    <t>0052</t>
  </si>
  <si>
    <t>0055</t>
  </si>
  <si>
    <t>0058</t>
  </si>
  <si>
    <t>0060</t>
  </si>
  <si>
    <t>0061</t>
  </si>
  <si>
    <t>0063</t>
  </si>
  <si>
    <t>0064</t>
  </si>
  <si>
    <t>0066</t>
  </si>
  <si>
    <t>0067</t>
  </si>
  <si>
    <t>0069</t>
  </si>
  <si>
    <t>0072</t>
  </si>
  <si>
    <t>0075</t>
  </si>
  <si>
    <t>0076</t>
  </si>
  <si>
    <t>0081</t>
  </si>
  <si>
    <t>0082</t>
  </si>
  <si>
    <t>0084</t>
  </si>
  <si>
    <t>0085</t>
  </si>
  <si>
    <t>0088</t>
  </si>
  <si>
    <t>0090</t>
  </si>
  <si>
    <t>0093</t>
  </si>
  <si>
    <t>0094</t>
  </si>
  <si>
    <t>0096</t>
  </si>
  <si>
    <t>INGENIO CAÑA A DERIVAR</t>
  </si>
  <si>
    <t>INGENIO CAÑA RECIBIDA</t>
  </si>
  <si>
    <t>NOMBRE DE INGENIO CAÑA RECIBIDA</t>
  </si>
  <si>
    <t>SECCION EN ESTIMADO DE PRODUCCIÓN</t>
  </si>
  <si>
    <t>Volumen Caña Libre</t>
  </si>
  <si>
    <t>Observaciones</t>
  </si>
  <si>
    <t>( - ) CAÑA QUEDADA/ DIFERIDA</t>
  </si>
  <si>
    <t>CAÑA A DERIVAR (TON)</t>
  </si>
  <si>
    <t>NOMBRE DEL INGENIO</t>
  </si>
  <si>
    <t>CAÑA A INDUSTRIALIZAR (T)</t>
  </si>
  <si>
    <t>AZÚCAR A PRODUCIR (T)</t>
  </si>
  <si>
    <t>Cve_Acc</t>
  </si>
  <si>
    <t>SA0001A</t>
  </si>
  <si>
    <t>PA0003S</t>
  </si>
  <si>
    <t>SA0004R</t>
  </si>
  <si>
    <t>ZA0007O</t>
  </si>
  <si>
    <t>JA0036E</t>
  </si>
  <si>
    <t>SB0009A</t>
  </si>
  <si>
    <t>GC0012M</t>
  </si>
  <si>
    <t>BC0013A</t>
  </si>
  <si>
    <t>MC0015O</t>
  </si>
  <si>
    <t>MC0016O</t>
  </si>
  <si>
    <t>BC0018A</t>
  </si>
  <si>
    <t>SC0019M</t>
  </si>
  <si>
    <t>GE0022N</t>
  </si>
  <si>
    <t>ZE0024O</t>
  </si>
  <si>
    <t>SE0025E</t>
  </si>
  <si>
    <t>FE0027O</t>
  </si>
  <si>
    <t>ME0028O</t>
  </si>
  <si>
    <t>FE0030O</t>
  </si>
  <si>
    <t>ME0031O</t>
  </si>
  <si>
    <t>GE0033O</t>
  </si>
  <si>
    <t>BE0035A</t>
  </si>
  <si>
    <t>PH0037A</t>
  </si>
  <si>
    <t>MJ0042S</t>
  </si>
  <si>
    <t>AL0046A</t>
  </si>
  <si>
    <t>AL0048A</t>
  </si>
  <si>
    <t>MP0049A</t>
  </si>
  <si>
    <t>FL0052A</t>
  </si>
  <si>
    <t>GL0055S</t>
  </si>
  <si>
    <t>ZM0058N</t>
  </si>
  <si>
    <t>ZM0060O</t>
  </si>
  <si>
    <t>PP0096O</t>
  </si>
  <si>
    <t>SP0061S</t>
  </si>
  <si>
    <t>SP0063A</t>
  </si>
  <si>
    <t>FP0064S</t>
  </si>
  <si>
    <t>GP0010Z</t>
  </si>
  <si>
    <t>PP0067A</t>
  </si>
  <si>
    <t>ZP0069E</t>
  </si>
  <si>
    <t>BQ0072A</t>
  </si>
  <si>
    <t>ZS0075L</t>
  </si>
  <si>
    <t>BS0076A</t>
  </si>
  <si>
    <t>PS0081O</t>
  </si>
  <si>
    <t>BS0066O</t>
  </si>
  <si>
    <t>FS0082O</t>
  </si>
  <si>
    <t>FS0084S</t>
  </si>
  <si>
    <t>PS0085O</t>
  </si>
  <si>
    <t>BS0006E</t>
  </si>
  <si>
    <t>PS0088A</t>
  </si>
  <si>
    <t>BS0090A</t>
  </si>
  <si>
    <t>GT0040Z</t>
  </si>
  <si>
    <t>ST0093A</t>
  </si>
  <si>
    <t>PT0094S</t>
  </si>
  <si>
    <t>CLAVE DE ACCESO</t>
  </si>
  <si>
    <t>Si se deriva caña, anotar el volumen desglosado por ingenio en las columnas "R" y "S"</t>
  </si>
  <si>
    <t>Si se recibe caña, anotar el volumen desglosado por ingenio en las columnas "U" y "V"</t>
  </si>
  <si>
    <t>CENTRAL CASASANO</t>
  </si>
  <si>
    <t>CIASA (CUATOTOLAPAM)</t>
  </si>
  <si>
    <t>CENTRAL LA PROVIDENCIA</t>
  </si>
  <si>
    <t>Pag. 1 de 2</t>
  </si>
  <si>
    <t>Pag. 2 de 2</t>
  </si>
  <si>
    <t xml:space="preserve">Caña Libre Zafra 2014/15 (Ton) = </t>
  </si>
  <si>
    <t>P. MACHADO (LA MARGARITA)</t>
  </si>
  <si>
    <t>LA PROVIDENCIA</t>
  </si>
  <si>
    <t>CASASANO (LA ABEJA)</t>
  </si>
  <si>
    <t>CUATOTOLAPAM</t>
  </si>
  <si>
    <t>EL CARMEN *</t>
  </si>
  <si>
    <t>AZSUREMEX - TENOSIQUE *</t>
  </si>
  <si>
    <t>CALIPAM *</t>
  </si>
  <si>
    <t>Id</t>
  </si>
  <si>
    <t>Ingenio</t>
  </si>
  <si>
    <t>TALA</t>
  </si>
  <si>
    <t>LA MARGARITA</t>
  </si>
  <si>
    <t>PDTE. BENITO JUÁREZ</t>
  </si>
  <si>
    <t>S. MIGUEL DEL NARANJO</t>
  </si>
  <si>
    <t>0100</t>
  </si>
  <si>
    <t>TOTAL NACIONAL</t>
  </si>
  <si>
    <t>SUMAS</t>
  </si>
  <si>
    <t>DIFERENCIA</t>
  </si>
  <si>
    <t>Sem3</t>
  </si>
  <si>
    <t>Sem4</t>
  </si>
  <si>
    <t>Sem5</t>
  </si>
  <si>
    <t>Sem6</t>
  </si>
  <si>
    <t>Sem7</t>
  </si>
  <si>
    <t>Sem8</t>
  </si>
  <si>
    <t>Sem9</t>
  </si>
  <si>
    <t>Sem10</t>
  </si>
  <si>
    <t>Sem11</t>
  </si>
  <si>
    <t>Sem12</t>
  </si>
  <si>
    <t>Sem13</t>
  </si>
  <si>
    <t>Sem14</t>
  </si>
  <si>
    <t>Sem15</t>
  </si>
  <si>
    <t>Sem16</t>
  </si>
  <si>
    <t>Sem17</t>
  </si>
  <si>
    <t>Sem18</t>
  </si>
  <si>
    <t>Sem19</t>
  </si>
  <si>
    <t>Sem20</t>
  </si>
  <si>
    <t>Sem21</t>
  </si>
  <si>
    <t>CAÑA MOLIDA</t>
  </si>
  <si>
    <t>AZÚCAR PRODUCIDA</t>
  </si>
  <si>
    <t>SUPERFICIE</t>
  </si>
  <si>
    <t>-</t>
  </si>
  <si>
    <t>Sem22</t>
  </si>
  <si>
    <t>Sem23</t>
  </si>
  <si>
    <t>Sem24</t>
  </si>
  <si>
    <t>Sem25</t>
  </si>
  <si>
    <t>Sem26</t>
  </si>
  <si>
    <t>Sem27</t>
  </si>
  <si>
    <t>Incluir las semanas de cierre   26/Mar/16 y 02/Abril/16 los datos reales obtenidos en la zafra (columnas D, H y L)</t>
  </si>
  <si>
    <t>2.- ANOTAR LOS DATOS DE MOLIENDA DE LA ULTIMA SEMANA DE LA ZAFRA AUNQUE CORRESPONDAN DE 1 A 6 DIAS, ES DECIR, QUE NO SEA UNA SEMANA COMPLETA</t>
  </si>
  <si>
    <t>3.- UBICAR LA ÚLTIMA SEMANA DE MOLIENDA EN LA FECHA DE TERMINACIÓN DE CORRIDA QUE CORRESPONDA, AUNQUE SOLO  SEA DE 1 A 6 DÍAS. NO SUMAR LOS DATOS DE 2 SEMANAS.</t>
  </si>
  <si>
    <t xml:space="preserve"> 4.- PARA VER LOS CAMBIOS DE LAS CELDAS PROTEGIDAS CON FÓRMULAS, SIMPLEMENTE GUARDE EL ARCHIVO Y ESTOS SE REALIZARÁN EN AUTOMÁTICO.</t>
  </si>
  <si>
    <r>
      <t xml:space="preserve">1.- PARA PODER REALIZAR LA CAPTURA EN EL FORMATO, DEBERÁ DE TECLEAR EN LA CELDA </t>
    </r>
    <r>
      <rPr>
        <b/>
        <sz val="16"/>
        <rFont val="Book Antiqua"/>
        <family val="1"/>
      </rPr>
      <t xml:space="preserve">S18 </t>
    </r>
    <r>
      <rPr>
        <sz val="16"/>
        <rFont val="Book Antiqua"/>
        <family val="1"/>
      </rPr>
      <t xml:space="preserve"> SU CLAVE DE ACCESO.</t>
    </r>
  </si>
  <si>
    <t>ESTIMADO DE PRODUCCIÓN</t>
  </si>
  <si>
    <t>ZAFRA 2016/17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</si>
</sst>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[$-80A]d&quot; de &quot;mmmm&quot; de &quot;yyyy;@"/>
    <numFmt numFmtId="166" formatCode="#,##0.000"/>
    <numFmt numFmtId="167" formatCode="[$-80A]dddd\,\ dd&quot; de &quot;mmmm&quot; de &quot;yyyy"/>
    <numFmt numFmtId="168" formatCode="[$-80A]hh:mm:ss\ AM/PM"/>
    <numFmt numFmtId="169" formatCode="#,##0.0"/>
    <numFmt numFmtId="170" formatCode="d/mm/yy;@"/>
    <numFmt numFmtId="171" formatCode="_-* #,##0.000_-;\-* #,##0.000_-;_-* &quot;-&quot;??_-;_-@_-"/>
    <numFmt numFmtId="172" formatCode="#,##0.000_ ;[Red]\-#,##0.000\ "/>
    <numFmt numFmtId="173" formatCode="_-* #,##0.000_-;\-* #,##0.000_-;_-* &quot;-&quot;???_-;_-@_-"/>
  </numFmts>
  <fonts count="9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Book Antiqua"/>
      <family val="1"/>
    </font>
    <font>
      <sz val="10"/>
      <color indexed="12"/>
      <name val="Book Antiqua"/>
      <family val="1"/>
    </font>
    <font>
      <b/>
      <sz val="10"/>
      <name val="Book Antiqua"/>
      <family val="1"/>
    </font>
    <font>
      <sz val="9"/>
      <name val="Book Antiqua"/>
      <family val="1"/>
    </font>
    <font>
      <sz val="12"/>
      <name val="Book Antiqua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Book Antiqua"/>
      <family val="1"/>
    </font>
    <font>
      <sz val="16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Book Antiqua"/>
      <family val="1"/>
    </font>
    <font>
      <b/>
      <sz val="11"/>
      <name val="Book Antiqua"/>
      <family val="1"/>
    </font>
    <font>
      <b/>
      <sz val="9"/>
      <name val="Book Antiqua"/>
      <family val="1"/>
    </font>
    <font>
      <sz val="9"/>
      <color indexed="8"/>
      <name val="Book Antiqua"/>
      <family val="1"/>
    </font>
    <font>
      <b/>
      <sz val="12"/>
      <color indexed="60"/>
      <name val="Book Antiqu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Book Antiqua"/>
      <family val="1"/>
    </font>
    <font>
      <sz val="9"/>
      <color indexed="17"/>
      <name val="Book Antiqua"/>
      <family val="1"/>
    </font>
    <font>
      <b/>
      <sz val="9"/>
      <color indexed="60"/>
      <name val="Book Antiqua"/>
      <family val="1"/>
    </font>
    <font>
      <sz val="10"/>
      <color indexed="17"/>
      <name val="Book Antiqua"/>
      <family val="1"/>
    </font>
    <font>
      <b/>
      <sz val="10"/>
      <color indexed="60"/>
      <name val="Book Antiqua"/>
      <family val="1"/>
    </font>
    <font>
      <sz val="9"/>
      <color indexed="9"/>
      <name val="Book Antiqua"/>
      <family val="1"/>
    </font>
    <font>
      <b/>
      <sz val="11"/>
      <color indexed="60"/>
      <name val="Book Antiqua"/>
      <family val="1"/>
    </font>
    <font>
      <b/>
      <sz val="9"/>
      <color indexed="17"/>
      <name val="Book Antiqua"/>
      <family val="1"/>
    </font>
    <font>
      <b/>
      <sz val="11"/>
      <color indexed="13"/>
      <name val="Book Antiqua"/>
      <family val="1"/>
    </font>
    <font>
      <sz val="9"/>
      <name val="Calibri"/>
      <family val="2"/>
    </font>
    <font>
      <b/>
      <sz val="9"/>
      <color indexed="16"/>
      <name val="Book Antiqua"/>
      <family val="1"/>
    </font>
    <font>
      <b/>
      <sz val="10"/>
      <color indexed="47"/>
      <name val="Book Antiqua"/>
      <family val="1"/>
    </font>
    <font>
      <b/>
      <sz val="10.5"/>
      <color indexed="60"/>
      <name val="Book Antiqua"/>
      <family val="1"/>
    </font>
    <font>
      <b/>
      <sz val="10"/>
      <color indexed="17"/>
      <name val="Book Antiqua"/>
      <family val="1"/>
    </font>
    <font>
      <b/>
      <sz val="12"/>
      <color indexed="60"/>
      <name val="Arial"/>
      <family val="2"/>
    </font>
    <font>
      <b/>
      <sz val="10"/>
      <color indexed="21"/>
      <name val="Book Antiqua"/>
      <family val="1"/>
    </font>
    <font>
      <b/>
      <sz val="18"/>
      <color indexed="9"/>
      <name val="Book Antiqua"/>
      <family val="1"/>
    </font>
    <font>
      <sz val="10"/>
      <color indexed="9"/>
      <name val="Arial"/>
      <family val="2"/>
    </font>
    <font>
      <sz val="8"/>
      <name val="Segoe UI"/>
      <family val="2"/>
    </font>
    <font>
      <b/>
      <sz val="5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Book Antiqua"/>
      <family val="1"/>
    </font>
    <font>
      <sz val="9"/>
      <color rgb="FF00B050"/>
      <name val="Book Antiqua"/>
      <family val="1"/>
    </font>
    <font>
      <b/>
      <sz val="9"/>
      <color theme="5" tint="-0.24997000396251678"/>
      <name val="Book Antiqua"/>
      <family val="1"/>
    </font>
    <font>
      <sz val="10"/>
      <color rgb="FF00B050"/>
      <name val="Book Antiqua"/>
      <family val="1"/>
    </font>
    <font>
      <b/>
      <sz val="10"/>
      <color theme="5" tint="-0.24997000396251678"/>
      <name val="Book Antiqua"/>
      <family val="1"/>
    </font>
    <font>
      <b/>
      <sz val="10"/>
      <color theme="9" tint="-0.4999699890613556"/>
      <name val="Book Antiqua"/>
      <family val="1"/>
    </font>
    <font>
      <sz val="9"/>
      <color theme="0"/>
      <name val="Book Antiqua"/>
      <family val="1"/>
    </font>
    <font>
      <b/>
      <sz val="11"/>
      <color theme="5" tint="-0.24997000396251678"/>
      <name val="Book Antiqua"/>
      <family val="1"/>
    </font>
    <font>
      <b/>
      <sz val="9"/>
      <color rgb="FF00B050"/>
      <name val="Book Antiqua"/>
      <family val="1"/>
    </font>
    <font>
      <b/>
      <sz val="9"/>
      <color rgb="FFC00000"/>
      <name val="Book Antiqua"/>
      <family val="1"/>
    </font>
    <font>
      <b/>
      <sz val="11"/>
      <color rgb="FFFFFF00"/>
      <name val="Book Antiqua"/>
      <family val="1"/>
    </font>
    <font>
      <sz val="9"/>
      <color theme="1"/>
      <name val="Book Antiqua"/>
      <family val="1"/>
    </font>
    <font>
      <b/>
      <sz val="9"/>
      <color theme="5" tint="-0.4999699890613556"/>
      <name val="Book Antiqua"/>
      <family val="1"/>
    </font>
    <font>
      <sz val="10"/>
      <color theme="0"/>
      <name val="Arial"/>
      <family val="2"/>
    </font>
    <font>
      <b/>
      <sz val="18"/>
      <color theme="0"/>
      <name val="Book Antiqua"/>
      <family val="1"/>
    </font>
    <font>
      <b/>
      <sz val="12"/>
      <color rgb="FFC00000"/>
      <name val="Book Antiqua"/>
      <family val="1"/>
    </font>
    <font>
      <b/>
      <sz val="12"/>
      <color theme="5" tint="-0.24997000396251678"/>
      <name val="Arial"/>
      <family val="2"/>
    </font>
    <font>
      <b/>
      <sz val="10.5"/>
      <color rgb="FFC00000"/>
      <name val="Book Antiqua"/>
      <family val="1"/>
    </font>
    <font>
      <b/>
      <sz val="10"/>
      <color theme="8" tint="-0.4999699890613556"/>
      <name val="Book Antiqua"/>
      <family val="1"/>
    </font>
    <font>
      <b/>
      <sz val="10"/>
      <color rgb="FF00B050"/>
      <name val="Book Antiqua"/>
      <family val="1"/>
    </font>
    <font>
      <b/>
      <sz val="10"/>
      <color theme="9" tint="0.7999799847602844"/>
      <name val="Book Antiqua"/>
      <family val="1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8" tint="-0.24993999302387238"/>
      </left>
      <right style="thin">
        <color theme="8" tint="-0.24993999302387238"/>
      </right>
      <top style="thin">
        <color theme="8" tint="-0.24993999302387238"/>
      </top>
      <bottom style="thin">
        <color theme="8" tint="-0.24993999302387238"/>
      </bottom>
    </border>
    <border>
      <left style="thin"/>
      <right style="thin"/>
      <top style="dashed"/>
      <bottom/>
    </border>
    <border>
      <left style="medium">
        <color theme="9" tint="-0.4999699890613556"/>
      </left>
      <right/>
      <top/>
      <bottom/>
    </border>
    <border>
      <left/>
      <right/>
      <top style="medium">
        <color theme="9" tint="-0.4999699890613556"/>
      </top>
      <bottom/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/>
      <right/>
      <top style="medium">
        <color theme="9" tint="-0.4999699890613556"/>
      </top>
      <bottom style="hair"/>
    </border>
    <border>
      <left style="medium">
        <color theme="9" tint="-0.4999699890613556"/>
      </left>
      <right/>
      <top/>
      <bottom style="medium">
        <color theme="9" tint="-0.4999699890613556"/>
      </bottom>
    </border>
    <border>
      <left/>
      <right/>
      <top/>
      <bottom style="medium">
        <color theme="9" tint="-0.4999699890613556"/>
      </bottom>
    </border>
    <border>
      <left/>
      <right style="medium">
        <color theme="9" tint="-0.4999699890613556"/>
      </right>
      <top/>
      <bottom style="medium">
        <color theme="9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/>
      <bottom/>
    </border>
    <border>
      <left style="medium">
        <color theme="9" tint="-0.4999699890613556"/>
      </left>
      <right/>
      <top style="medium">
        <color theme="9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164" fontId="3" fillId="0" borderId="0" xfId="0" applyNumberFormat="1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9" fillId="0" borderId="0" xfId="53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 horizontal="right"/>
      <protection/>
    </xf>
    <xf numFmtId="0" fontId="74" fillId="7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1" fontId="75" fillId="0" borderId="13" xfId="47" applyNumberFormat="1" applyFont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1" fontId="75" fillId="0" borderId="14" xfId="47" applyNumberFormat="1" applyFont="1" applyBorder="1" applyAlignment="1" applyProtection="1">
      <alignment horizontal="center" vertical="center"/>
      <protection/>
    </xf>
    <xf numFmtId="0" fontId="3" fillId="7" borderId="15" xfId="0" applyFont="1" applyFill="1" applyBorder="1" applyAlignment="1" applyProtection="1">
      <alignment horizontal="center" vertical="center"/>
      <protection/>
    </xf>
    <xf numFmtId="1" fontId="75" fillId="0" borderId="15" xfId="47" applyNumberFormat="1" applyFont="1" applyBorder="1" applyAlignment="1" applyProtection="1">
      <alignment horizontal="center" vertical="center"/>
      <protection/>
    </xf>
    <xf numFmtId="1" fontId="75" fillId="0" borderId="16" xfId="47" applyNumberFormat="1" applyFont="1" applyBorder="1" applyAlignment="1" applyProtection="1">
      <alignment horizontal="center" vertical="center"/>
      <protection/>
    </xf>
    <xf numFmtId="0" fontId="75" fillId="0" borderId="17" xfId="0" applyFont="1" applyBorder="1" applyAlignment="1" applyProtection="1">
      <alignment horizontal="center" vertical="center"/>
      <protection/>
    </xf>
    <xf numFmtId="4" fontId="3" fillId="1" borderId="13" xfId="0" applyNumberFormat="1" applyFont="1" applyFill="1" applyBorder="1" applyAlignment="1" applyProtection="1">
      <alignment horizontal="center" vertical="center"/>
      <protection/>
    </xf>
    <xf numFmtId="0" fontId="3" fillId="7" borderId="14" xfId="0" applyFont="1" applyFill="1" applyBorder="1" applyAlignment="1" applyProtection="1">
      <alignment horizontal="center" vertical="center" wrapText="1"/>
      <protection/>
    </xf>
    <xf numFmtId="0" fontId="75" fillId="0" borderId="18" xfId="0" applyFont="1" applyBorder="1" applyAlignment="1" applyProtection="1">
      <alignment horizontal="center" vertical="center"/>
      <protection/>
    </xf>
    <xf numFmtId="0" fontId="75" fillId="0" borderId="16" xfId="0" applyFont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75" fillId="7" borderId="16" xfId="0" applyFont="1" applyFill="1" applyBorder="1" applyAlignment="1" applyProtection="1">
      <alignment horizontal="center" vertical="center"/>
      <protection/>
    </xf>
    <xf numFmtId="0" fontId="3" fillId="7" borderId="19" xfId="0" applyFont="1" applyFill="1" applyBorder="1" applyAlignment="1" applyProtection="1">
      <alignment horizontal="center" vertical="center"/>
      <protection/>
    </xf>
    <xf numFmtId="0" fontId="3" fillId="7" borderId="20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5" fillId="7" borderId="16" xfId="0" applyFont="1" applyFill="1" applyBorder="1" applyAlignment="1" applyProtection="1">
      <alignment vertical="center"/>
      <protection/>
    </xf>
    <xf numFmtId="164" fontId="5" fillId="7" borderId="16" xfId="0" applyNumberFormat="1" applyFont="1" applyFill="1" applyBorder="1" applyAlignment="1" applyProtection="1">
      <alignment horizontal="center" vertical="center"/>
      <protection/>
    </xf>
    <xf numFmtId="0" fontId="5" fillId="7" borderId="16" xfId="0" applyFont="1" applyFill="1" applyBorder="1" applyAlignment="1" applyProtection="1">
      <alignment horizontal="center" vertical="center"/>
      <protection/>
    </xf>
    <xf numFmtId="0" fontId="3" fillId="7" borderId="21" xfId="0" applyFont="1" applyFill="1" applyBorder="1" applyAlignment="1" applyProtection="1">
      <alignment horizontal="centerContinuous" vertical="center"/>
      <protection/>
    </xf>
    <xf numFmtId="0" fontId="76" fillId="7" borderId="16" xfId="0" applyFont="1" applyFill="1" applyBorder="1" applyAlignment="1" applyProtection="1">
      <alignment horizontal="center" vertical="center"/>
      <protection/>
    </xf>
    <xf numFmtId="0" fontId="3" fillId="7" borderId="16" xfId="0" applyFont="1" applyFill="1" applyBorder="1" applyAlignment="1" applyProtection="1">
      <alignment horizontal="center" vertical="center"/>
      <protection/>
    </xf>
    <xf numFmtId="164" fontId="3" fillId="7" borderId="13" xfId="0" applyNumberFormat="1" applyFont="1" applyFill="1" applyBorder="1" applyAlignment="1" applyProtection="1">
      <alignment horizontal="center" vertical="center"/>
      <protection/>
    </xf>
    <xf numFmtId="0" fontId="75" fillId="0" borderId="17" xfId="0" applyFont="1" applyBorder="1" applyAlignment="1" applyProtection="1">
      <alignment horizontal="center"/>
      <protection/>
    </xf>
    <xf numFmtId="164" fontId="3" fillId="7" borderId="14" xfId="0" applyNumberFormat="1" applyFont="1" applyFill="1" applyBorder="1" applyAlignment="1" applyProtection="1">
      <alignment horizontal="center" vertical="center"/>
      <protection/>
    </xf>
    <xf numFmtId="164" fontId="3" fillId="7" borderId="15" xfId="0" applyNumberFormat="1" applyFont="1" applyFill="1" applyBorder="1" applyAlignment="1" applyProtection="1">
      <alignment horizontal="center" vertical="center"/>
      <protection/>
    </xf>
    <xf numFmtId="0" fontId="75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76" fillId="0" borderId="0" xfId="0" applyNumberFormat="1" applyFont="1" applyAlignment="1" applyProtection="1">
      <alignment vertical="center"/>
      <protection/>
    </xf>
    <xf numFmtId="0" fontId="77" fillId="7" borderId="15" xfId="0" applyFont="1" applyFill="1" applyBorder="1" applyAlignment="1" applyProtection="1">
      <alignment horizontal="center" vertical="center" wrapText="1"/>
      <protection/>
    </xf>
    <xf numFmtId="0" fontId="77" fillId="7" borderId="16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4" fillId="34" borderId="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 applyProtection="1">
      <alignment horizontal="right" vertical="center"/>
      <protection/>
    </xf>
    <xf numFmtId="166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 hidden="1"/>
    </xf>
    <xf numFmtId="0" fontId="72" fillId="0" borderId="22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vertical="center"/>
      <protection/>
    </xf>
    <xf numFmtId="0" fontId="78" fillId="0" borderId="0" xfId="0" applyFont="1" applyAlignment="1" applyProtection="1">
      <alignment horizontal="right"/>
      <protection/>
    </xf>
    <xf numFmtId="4" fontId="3" fillId="1" borderId="23" xfId="0" applyNumberFormat="1" applyFont="1" applyFill="1" applyBorder="1" applyAlignment="1" applyProtection="1">
      <alignment horizontal="center" vertical="center"/>
      <protection/>
    </xf>
    <xf numFmtId="4" fontId="3" fillId="1" borderId="18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79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80" fillId="7" borderId="18" xfId="0" applyFont="1" applyFill="1" applyBorder="1" applyAlignment="1" applyProtection="1">
      <alignment horizontal="center" vertical="center"/>
      <protection/>
    </xf>
    <xf numFmtId="0" fontId="16" fillId="7" borderId="16" xfId="0" applyFont="1" applyFill="1" applyBorder="1" applyAlignment="1" applyProtection="1">
      <alignment horizontal="center" vertical="center" wrapText="1"/>
      <protection/>
    </xf>
    <xf numFmtId="0" fontId="80" fillId="7" borderId="16" xfId="0" applyFont="1" applyFill="1" applyBorder="1" applyAlignment="1" applyProtection="1">
      <alignment horizontal="center" vertical="center" wrapText="1"/>
      <protection/>
    </xf>
    <xf numFmtId="0" fontId="80" fillId="7" borderId="21" xfId="0" applyFont="1" applyFill="1" applyBorder="1" applyAlignment="1" applyProtection="1">
      <alignment horizontal="center" vertical="center" wrapText="1"/>
      <protection/>
    </xf>
    <xf numFmtId="0" fontId="16" fillId="7" borderId="21" xfId="0" applyFont="1" applyFill="1" applyBorder="1" applyAlignment="1" applyProtection="1">
      <alignment horizontal="center" vertical="center" wrapText="1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75" fillId="0" borderId="0" xfId="0" applyFont="1" applyFill="1" applyBorder="1" applyAlignment="1" applyProtection="1">
      <alignment vertical="center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81" fillId="33" borderId="0" xfId="0" applyFont="1" applyFill="1" applyAlignment="1" applyProtection="1">
      <alignment vertical="center"/>
      <protection/>
    </xf>
    <xf numFmtId="43" fontId="74" fillId="7" borderId="12" xfId="47" applyFont="1" applyFill="1" applyBorder="1" applyAlignment="1" applyProtection="1">
      <alignment horizontal="center" vertical="center" wrapText="1"/>
      <protection/>
    </xf>
    <xf numFmtId="0" fontId="82" fillId="35" borderId="16" xfId="0" applyFont="1" applyFill="1" applyBorder="1" applyAlignment="1" applyProtection="1">
      <alignment horizontal="center" vertical="center"/>
      <protection locked="0"/>
    </xf>
    <xf numFmtId="166" fontId="7" fillId="0" borderId="13" xfId="0" applyNumberFormat="1" applyFont="1" applyBorder="1" applyAlignment="1" applyProtection="1">
      <alignment horizontal="center" vertical="center"/>
      <protection locked="0"/>
    </xf>
    <xf numFmtId="166" fontId="7" fillId="0" borderId="14" xfId="0" applyNumberFormat="1" applyFont="1" applyBorder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 applyProtection="1">
      <alignment horizontal="center" vertical="center"/>
      <protection locked="0"/>
    </xf>
    <xf numFmtId="166" fontId="7" fillId="36" borderId="16" xfId="0" applyNumberFormat="1" applyFont="1" applyFill="1" applyBorder="1" applyAlignment="1" applyProtection="1">
      <alignment horizontal="center" vertical="center"/>
      <protection/>
    </xf>
    <xf numFmtId="166" fontId="7" fillId="33" borderId="13" xfId="0" applyNumberFormat="1" applyFont="1" applyFill="1" applyBorder="1" applyAlignment="1" applyProtection="1">
      <alignment horizontal="center" vertical="center"/>
      <protection/>
    </xf>
    <xf numFmtId="166" fontId="7" fillId="33" borderId="14" xfId="0" applyNumberFormat="1" applyFont="1" applyFill="1" applyBorder="1" applyAlignment="1" applyProtection="1">
      <alignment horizontal="center" vertical="center"/>
      <protection/>
    </xf>
    <xf numFmtId="166" fontId="7" fillId="33" borderId="15" xfId="0" applyNumberFormat="1" applyFont="1" applyFill="1" applyBorder="1" applyAlignment="1" applyProtection="1">
      <alignment horizontal="center" vertical="center"/>
      <protection/>
    </xf>
    <xf numFmtId="166" fontId="7" fillId="0" borderId="13" xfId="0" applyNumberFormat="1" applyFont="1" applyFill="1" applyBorder="1" applyAlignment="1" applyProtection="1">
      <alignment horizontal="center" vertical="center"/>
      <protection locked="0"/>
    </xf>
    <xf numFmtId="166" fontId="7" fillId="0" borderId="14" xfId="0" applyNumberFormat="1" applyFont="1" applyFill="1" applyBorder="1" applyAlignment="1" applyProtection="1">
      <alignment horizontal="center" vertical="center"/>
      <protection locked="0"/>
    </xf>
    <xf numFmtId="166" fontId="7" fillId="0" borderId="15" xfId="0" applyNumberFormat="1" applyFont="1" applyFill="1" applyBorder="1" applyAlignment="1" applyProtection="1">
      <alignment horizontal="center" vertical="center"/>
      <protection locked="0"/>
    </xf>
    <xf numFmtId="166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166" fontId="7" fillId="0" borderId="24" xfId="0" applyNumberFormat="1" applyFont="1" applyBorder="1" applyAlignment="1" applyProtection="1">
      <alignment horizontal="center" vertical="center"/>
      <protection locked="0"/>
    </xf>
    <xf numFmtId="166" fontId="7" fillId="0" borderId="23" xfId="0" applyNumberFormat="1" applyFont="1" applyBorder="1" applyAlignment="1" applyProtection="1">
      <alignment horizontal="center" vertical="center"/>
      <protection locked="0"/>
    </xf>
    <xf numFmtId="166" fontId="7" fillId="33" borderId="16" xfId="0" applyNumberFormat="1" applyFont="1" applyFill="1" applyBorder="1" applyAlignment="1" applyProtection="1">
      <alignment horizontal="center" vertical="center"/>
      <protection/>
    </xf>
    <xf numFmtId="166" fontId="7" fillId="37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/>
    </xf>
    <xf numFmtId="166" fontId="7" fillId="37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 locked="0"/>
    </xf>
    <xf numFmtId="166" fontId="7" fillId="0" borderId="16" xfId="0" applyNumberFormat="1" applyFont="1" applyBorder="1" applyAlignment="1" applyProtection="1">
      <alignment horizontal="center" vertical="center"/>
      <protection locked="0"/>
    </xf>
    <xf numFmtId="164" fontId="7" fillId="0" borderId="16" xfId="0" applyNumberFormat="1" applyFont="1" applyBorder="1" applyAlignment="1" applyProtection="1">
      <alignment horizontal="center" vertical="center"/>
      <protection locked="0"/>
    </xf>
    <xf numFmtId="3" fontId="7" fillId="33" borderId="16" xfId="0" applyNumberFormat="1" applyFont="1" applyFill="1" applyBorder="1" applyAlignment="1" applyProtection="1">
      <alignment horizontal="center" vertical="center"/>
      <protection/>
    </xf>
    <xf numFmtId="164" fontId="7" fillId="0" borderId="21" xfId="0" applyNumberFormat="1" applyFont="1" applyBorder="1" applyAlignment="1" applyProtection="1">
      <alignment vertical="center"/>
      <protection locked="0"/>
    </xf>
    <xf numFmtId="164" fontId="7" fillId="0" borderId="25" xfId="0" applyNumberFormat="1" applyFont="1" applyBorder="1" applyAlignment="1" applyProtection="1">
      <alignment vertical="center"/>
      <protection locked="0"/>
    </xf>
    <xf numFmtId="164" fontId="7" fillId="0" borderId="26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right" vertical="center"/>
      <protection/>
    </xf>
    <xf numFmtId="166" fontId="7" fillId="32" borderId="14" xfId="0" applyNumberFormat="1" applyFont="1" applyFill="1" applyBorder="1" applyAlignment="1" applyProtection="1">
      <alignment horizontal="center" vertical="center"/>
      <protection locked="0"/>
    </xf>
    <xf numFmtId="49" fontId="17" fillId="2" borderId="27" xfId="53" applyNumberFormat="1" applyFont="1" applyFill="1" applyBorder="1" applyAlignment="1" applyProtection="1">
      <alignment horizontal="center" vertical="center" wrapText="1"/>
      <protection/>
    </xf>
    <xf numFmtId="0" fontId="44" fillId="0" borderId="27" xfId="0" applyFont="1" applyBorder="1" applyAlignment="1">
      <alignment vertical="center"/>
    </xf>
    <xf numFmtId="170" fontId="83" fillId="0" borderId="27" xfId="0" applyNumberFormat="1" applyFont="1" applyBorder="1" applyAlignment="1">
      <alignment vertical="center"/>
    </xf>
    <xf numFmtId="49" fontId="17" fillId="2" borderId="27" xfId="52" applyNumberFormat="1" applyFont="1" applyFill="1" applyBorder="1" applyAlignment="1" applyProtection="1">
      <alignment horizontal="center" vertical="center" wrapText="1"/>
      <protection/>
    </xf>
    <xf numFmtId="170" fontId="83" fillId="0" borderId="27" xfId="0" applyNumberFormat="1" applyFont="1" applyBorder="1" applyAlignment="1">
      <alignment horizontal="right" vertical="center"/>
    </xf>
    <xf numFmtId="170" fontId="6" fillId="0" borderId="27" xfId="0" applyNumberFormat="1" applyFont="1" applyFill="1" applyBorder="1" applyAlignment="1">
      <alignment vertical="center"/>
    </xf>
    <xf numFmtId="170" fontId="6" fillId="0" borderId="27" xfId="0" applyNumberFormat="1" applyFont="1" applyFill="1" applyBorder="1" applyAlignment="1">
      <alignment horizontal="right" vertical="center"/>
    </xf>
    <xf numFmtId="49" fontId="6" fillId="2" borderId="27" xfId="0" applyNumberFormat="1" applyFont="1" applyFill="1" applyBorder="1" applyAlignment="1" applyProtection="1">
      <alignment horizontal="center" vertical="center"/>
      <protection/>
    </xf>
    <xf numFmtId="0" fontId="83" fillId="0" borderId="0" xfId="0" applyFont="1" applyAlignment="1">
      <alignment/>
    </xf>
    <xf numFmtId="49" fontId="84" fillId="35" borderId="0" xfId="0" applyNumberFormat="1" applyFont="1" applyFill="1" applyBorder="1" applyAlignment="1" applyProtection="1">
      <alignment horizontal="center" vertical="center"/>
      <protection/>
    </xf>
    <xf numFmtId="0" fontId="84" fillId="34" borderId="0" xfId="0" applyFont="1" applyFill="1" applyAlignment="1" applyProtection="1">
      <alignment horizontal="center" vertical="center"/>
      <protection/>
    </xf>
    <xf numFmtId="164" fontId="6" fillId="7" borderId="28" xfId="0" applyNumberFormat="1" applyFont="1" applyFill="1" applyBorder="1" applyAlignment="1" applyProtection="1">
      <alignment horizontal="center" vertical="center"/>
      <protection/>
    </xf>
    <xf numFmtId="49" fontId="6" fillId="38" borderId="0" xfId="0" applyNumberFormat="1" applyFont="1" applyFill="1" applyBorder="1" applyAlignment="1" applyProtection="1">
      <alignment horizontal="center" vertical="center"/>
      <protection/>
    </xf>
    <xf numFmtId="0" fontId="6" fillId="14" borderId="0" xfId="0" applyFont="1" applyFill="1" applyAlignment="1" applyProtection="1">
      <alignment vertical="center"/>
      <protection/>
    </xf>
    <xf numFmtId="171" fontId="83" fillId="0" borderId="16" xfId="47" applyNumberFormat="1" applyFont="1" applyBorder="1" applyAlignment="1">
      <alignment/>
    </xf>
    <xf numFmtId="49" fontId="17" fillId="39" borderId="0" xfId="52" applyNumberFormat="1" applyFont="1" applyFill="1" applyBorder="1" applyAlignment="1" applyProtection="1">
      <alignment horizontal="center" vertical="center" wrapText="1"/>
      <protection/>
    </xf>
    <xf numFmtId="0" fontId="6" fillId="8" borderId="0" xfId="0" applyFont="1" applyFill="1" applyAlignment="1" applyProtection="1">
      <alignment vertical="center"/>
      <protection/>
    </xf>
    <xf numFmtId="49" fontId="17" fillId="33" borderId="0" xfId="52" applyNumberFormat="1" applyFont="1" applyFill="1" applyBorder="1" applyAlignment="1" applyProtection="1">
      <alignment horizontal="center" vertical="center" wrapText="1"/>
      <protection/>
    </xf>
    <xf numFmtId="0" fontId="6" fillId="12" borderId="0" xfId="0" applyFont="1" applyFill="1" applyAlignment="1" applyProtection="1">
      <alignment vertical="center"/>
      <protection/>
    </xf>
    <xf numFmtId="49" fontId="17" fillId="40" borderId="0" xfId="53" applyNumberFormat="1" applyFont="1" applyFill="1" applyBorder="1" applyAlignment="1" applyProtection="1">
      <alignment horizontal="center" vertical="center" wrapText="1"/>
      <protection/>
    </xf>
    <xf numFmtId="0" fontId="6" fillId="9" borderId="0" xfId="0" applyFont="1" applyFill="1" applyAlignment="1" applyProtection="1">
      <alignment vertical="center"/>
      <protection/>
    </xf>
    <xf numFmtId="49" fontId="17" fillId="41" borderId="0" xfId="53" applyNumberFormat="1" applyFont="1" applyFill="1" applyBorder="1" applyAlignment="1" applyProtection="1">
      <alignment horizontal="center" vertical="center" wrapText="1"/>
      <protection/>
    </xf>
    <xf numFmtId="0" fontId="6" fillId="42" borderId="0" xfId="0" applyFont="1" applyFill="1" applyAlignment="1" applyProtection="1">
      <alignment vertical="center"/>
      <protection/>
    </xf>
    <xf numFmtId="49" fontId="17" fillId="33" borderId="0" xfId="53" applyNumberFormat="1" applyFont="1" applyFill="1" applyBorder="1" applyAlignment="1" applyProtection="1">
      <alignment horizontal="center" vertical="center" wrapText="1"/>
      <protection/>
    </xf>
    <xf numFmtId="0" fontId="6" fillId="5" borderId="0" xfId="0" applyFont="1" applyFill="1" applyAlignment="1" applyProtection="1">
      <alignment vertical="center"/>
      <protection/>
    </xf>
    <xf numFmtId="49" fontId="17" fillId="43" borderId="0" xfId="53" applyNumberFormat="1" applyFont="1" applyFill="1" applyBorder="1" applyAlignment="1" applyProtection="1">
      <alignment horizontal="center" vertical="center" wrapText="1"/>
      <protection/>
    </xf>
    <xf numFmtId="49" fontId="17" fillId="18" borderId="0" xfId="53" applyNumberFormat="1" applyFont="1" applyFill="1" applyBorder="1" applyAlignment="1" applyProtection="1">
      <alignment horizontal="center" vertical="center" wrapText="1"/>
      <protection/>
    </xf>
    <xf numFmtId="0" fontId="6" fillId="7" borderId="0" xfId="0" applyFont="1" applyFill="1" applyAlignment="1" applyProtection="1">
      <alignment vertical="center"/>
      <protection/>
    </xf>
    <xf numFmtId="49" fontId="17" fillId="44" borderId="0" xfId="53" applyNumberFormat="1" applyFont="1" applyFill="1" applyBorder="1" applyAlignment="1" applyProtection="1">
      <alignment horizontal="center" vertical="center" wrapText="1"/>
      <protection/>
    </xf>
    <xf numFmtId="0" fontId="6" fillId="15" borderId="0" xfId="0" applyFont="1" applyFill="1" applyAlignment="1" applyProtection="1">
      <alignment vertical="center"/>
      <protection/>
    </xf>
    <xf numFmtId="49" fontId="17" fillId="45" borderId="0" xfId="53" applyNumberFormat="1" applyFont="1" applyFill="1" applyBorder="1" applyAlignment="1" applyProtection="1">
      <alignment horizontal="center" vertical="center" wrapText="1"/>
      <protection/>
    </xf>
    <xf numFmtId="49" fontId="17" fillId="38" borderId="0" xfId="53" applyNumberFormat="1" applyFont="1" applyFill="1" applyBorder="1" applyAlignment="1" applyProtection="1">
      <alignment horizontal="center" vertical="center" wrapText="1"/>
      <protection/>
    </xf>
    <xf numFmtId="49" fontId="17" fillId="46" borderId="0" xfId="53" applyNumberFormat="1" applyFont="1" applyFill="1" applyBorder="1" applyAlignment="1" applyProtection="1">
      <alignment horizontal="center" vertical="center" wrapText="1"/>
      <protection/>
    </xf>
    <xf numFmtId="49" fontId="17" fillId="47" borderId="0" xfId="53" applyNumberFormat="1" applyFont="1" applyFill="1" applyBorder="1" applyAlignment="1" applyProtection="1">
      <alignment horizontal="center" vertical="center" wrapText="1"/>
      <protection/>
    </xf>
    <xf numFmtId="0" fontId="6" fillId="48" borderId="0" xfId="0" applyFont="1" applyFill="1" applyAlignment="1" applyProtection="1">
      <alignment vertical="center"/>
      <protection/>
    </xf>
    <xf numFmtId="49" fontId="17" fillId="49" borderId="0" xfId="53" applyNumberFormat="1" applyFont="1" applyFill="1" applyBorder="1" applyAlignment="1" applyProtection="1">
      <alignment horizontal="center" vertical="center" wrapText="1"/>
      <protection/>
    </xf>
    <xf numFmtId="0" fontId="6" fillId="13" borderId="0" xfId="0" applyFont="1" applyFill="1" applyAlignment="1" applyProtection="1">
      <alignment vertical="center"/>
      <protection/>
    </xf>
    <xf numFmtId="49" fontId="17" fillId="35" borderId="0" xfId="53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 applyProtection="1">
      <alignment vertical="center"/>
      <protection/>
    </xf>
    <xf numFmtId="49" fontId="17" fillId="17" borderId="0" xfId="53" applyNumberFormat="1" applyFont="1" applyFill="1" applyBorder="1" applyAlignment="1" applyProtection="1">
      <alignment horizontal="center" vertical="center" wrapText="1"/>
      <protection/>
    </xf>
    <xf numFmtId="0" fontId="6" fillId="50" borderId="0" xfId="0" applyFont="1" applyFill="1" applyAlignment="1" applyProtection="1">
      <alignment vertical="center"/>
      <protection/>
    </xf>
    <xf numFmtId="0" fontId="6" fillId="6" borderId="0" xfId="0" applyFont="1" applyFill="1" applyAlignment="1" applyProtection="1">
      <alignment vertical="center"/>
      <protection/>
    </xf>
    <xf numFmtId="49" fontId="17" fillId="51" borderId="0" xfId="53" applyNumberFormat="1" applyFont="1" applyFill="1" applyBorder="1" applyAlignment="1" applyProtection="1">
      <alignment horizontal="center" vertical="center" wrapText="1"/>
      <protection/>
    </xf>
    <xf numFmtId="49" fontId="17" fillId="52" borderId="0" xfId="53" applyNumberFormat="1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Alignment="1" applyProtection="1">
      <alignment vertical="center"/>
      <protection/>
    </xf>
    <xf numFmtId="49" fontId="17" fillId="53" borderId="0" xfId="53" applyNumberFormat="1" applyFont="1" applyFill="1" applyBorder="1" applyAlignment="1" applyProtection="1">
      <alignment horizontal="center" vertical="center" wrapText="1"/>
      <protection/>
    </xf>
    <xf numFmtId="49" fontId="17" fillId="19" borderId="0" xfId="53" applyNumberFormat="1" applyFont="1" applyFill="1" applyBorder="1" applyAlignment="1" applyProtection="1">
      <alignment horizontal="center" vertical="center" wrapText="1"/>
      <protection/>
    </xf>
    <xf numFmtId="0" fontId="6" fillId="11" borderId="0" xfId="0" applyFont="1" applyFill="1" applyAlignment="1" applyProtection="1">
      <alignment vertical="center"/>
      <protection/>
    </xf>
    <xf numFmtId="49" fontId="17" fillId="39" borderId="0" xfId="53" applyNumberFormat="1" applyFont="1" applyFill="1" applyBorder="1" applyAlignment="1" applyProtection="1">
      <alignment horizontal="center" vertical="center" wrapText="1"/>
      <protection/>
    </xf>
    <xf numFmtId="49" fontId="17" fillId="0" borderId="0" xfId="53" applyNumberFormat="1" applyFont="1" applyFill="1" applyBorder="1" applyAlignment="1" applyProtection="1" quotePrefix="1">
      <alignment horizontal="center" vertical="center" wrapText="1"/>
      <protection/>
    </xf>
    <xf numFmtId="0" fontId="83" fillId="43" borderId="0" xfId="0" applyFont="1" applyFill="1" applyAlignment="1">
      <alignment/>
    </xf>
    <xf numFmtId="172" fontId="83" fillId="43" borderId="16" xfId="47" applyNumberFormat="1" applyFont="1" applyFill="1" applyBorder="1" applyAlignment="1">
      <alignment/>
    </xf>
    <xf numFmtId="0" fontId="83" fillId="0" borderId="0" xfId="0" applyFont="1" applyAlignment="1">
      <alignment horizontal="center"/>
    </xf>
    <xf numFmtId="0" fontId="5" fillId="0" borderId="0" xfId="0" applyFont="1" applyAlignment="1" applyProtection="1">
      <alignment vertical="center" wrapText="1"/>
      <protection/>
    </xf>
    <xf numFmtId="164" fontId="72" fillId="34" borderId="0" xfId="0" applyNumberFormat="1" applyFont="1" applyFill="1" applyAlignment="1" applyProtection="1">
      <alignment horizontal="center" vertical="center"/>
      <protection/>
    </xf>
    <xf numFmtId="164" fontId="7" fillId="33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71" fontId="83" fillId="34" borderId="16" xfId="47" applyNumberFormat="1" applyFont="1" applyFill="1" applyBorder="1" applyAlignment="1">
      <alignment/>
    </xf>
    <xf numFmtId="49" fontId="72" fillId="0" borderId="0" xfId="0" applyNumberFormat="1" applyFont="1" applyBorder="1" applyAlignment="1" applyProtection="1">
      <alignment horizontal="center" vertical="center"/>
      <protection/>
    </xf>
    <xf numFmtId="4" fontId="72" fillId="0" borderId="0" xfId="0" applyNumberFormat="1" applyFont="1" applyBorder="1" applyAlignment="1" applyProtection="1">
      <alignment horizontal="center" vertical="center"/>
      <protection/>
    </xf>
    <xf numFmtId="49" fontId="85" fillId="0" borderId="0" xfId="52" applyNumberFormat="1" applyFont="1" applyFill="1" applyBorder="1" applyAlignment="1" applyProtection="1">
      <alignment horizontal="center" vertical="center" wrapText="1"/>
      <protection/>
    </xf>
    <xf numFmtId="49" fontId="85" fillId="0" borderId="0" xfId="53" applyNumberFormat="1" applyFont="1" applyFill="1" applyBorder="1" applyAlignment="1" applyProtection="1">
      <alignment horizontal="center" vertical="center" wrapText="1"/>
      <protection/>
    </xf>
    <xf numFmtId="0" fontId="78" fillId="0" borderId="0" xfId="0" applyFont="1" applyAlignment="1" applyProtection="1">
      <alignment vertical="center"/>
      <protection/>
    </xf>
    <xf numFmtId="0" fontId="0" fillId="0" borderId="0" xfId="53" applyFont="1" applyFill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0" fontId="86" fillId="39" borderId="29" xfId="0" applyFont="1" applyFill="1" applyBorder="1" applyAlignment="1" applyProtection="1">
      <alignment horizontal="center" vertical="center"/>
      <protection/>
    </xf>
    <xf numFmtId="0" fontId="86" fillId="39" borderId="0" xfId="0" applyFont="1" applyFill="1" applyBorder="1" applyAlignment="1" applyProtection="1">
      <alignment horizontal="center" vertical="center"/>
      <protection/>
    </xf>
    <xf numFmtId="0" fontId="87" fillId="3" borderId="30" xfId="0" applyFont="1" applyFill="1" applyBorder="1" applyAlignment="1" applyProtection="1">
      <alignment horizontal="center" vertical="center"/>
      <protection/>
    </xf>
    <xf numFmtId="0" fontId="87" fillId="3" borderId="31" xfId="0" applyFont="1" applyFill="1" applyBorder="1" applyAlignment="1" applyProtection="1">
      <alignment horizontal="center" vertical="center"/>
      <protection/>
    </xf>
    <xf numFmtId="0" fontId="88" fillId="0" borderId="32" xfId="0" applyFont="1" applyBorder="1" applyAlignment="1" applyProtection="1">
      <alignment horizontal="center" vertical="center"/>
      <protection/>
    </xf>
    <xf numFmtId="4" fontId="89" fillId="54" borderId="16" xfId="0" applyNumberFormat="1" applyFont="1" applyFill="1" applyBorder="1" applyAlignment="1" applyProtection="1">
      <alignment horizontal="center" vertical="center" wrapText="1"/>
      <protection/>
    </xf>
    <xf numFmtId="0" fontId="87" fillId="3" borderId="33" xfId="0" applyFont="1" applyFill="1" applyBorder="1" applyAlignment="1" applyProtection="1">
      <alignment horizontal="center" vertical="center"/>
      <protection/>
    </xf>
    <xf numFmtId="0" fontId="87" fillId="3" borderId="34" xfId="0" applyFont="1" applyFill="1" applyBorder="1" applyAlignment="1" applyProtection="1">
      <alignment horizontal="center" vertical="center"/>
      <protection/>
    </xf>
    <xf numFmtId="0" fontId="87" fillId="3" borderId="35" xfId="0" applyFont="1" applyFill="1" applyBorder="1" applyAlignment="1" applyProtection="1">
      <alignment horizontal="center" vertical="center"/>
      <protection/>
    </xf>
    <xf numFmtId="0" fontId="16" fillId="7" borderId="12" xfId="0" applyFont="1" applyFill="1" applyBorder="1" applyAlignment="1" applyProtection="1">
      <alignment horizontal="center" vertical="center" wrapText="1"/>
      <protection/>
    </xf>
    <xf numFmtId="0" fontId="16" fillId="7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76" fillId="7" borderId="21" xfId="0" applyFont="1" applyFill="1" applyBorder="1" applyAlignment="1" applyProtection="1">
      <alignment horizontal="center" vertical="center" wrapText="1"/>
      <protection/>
    </xf>
    <xf numFmtId="0" fontId="76" fillId="7" borderId="25" xfId="0" applyFont="1" applyFill="1" applyBorder="1" applyAlignment="1" applyProtection="1">
      <alignment horizontal="center" vertical="center" wrapText="1"/>
      <protection/>
    </xf>
    <xf numFmtId="0" fontId="76" fillId="7" borderId="26" xfId="0" applyFont="1" applyFill="1" applyBorder="1" applyAlignment="1" applyProtection="1">
      <alignment horizontal="center" vertical="center" wrapText="1"/>
      <protection/>
    </xf>
    <xf numFmtId="0" fontId="3" fillId="7" borderId="36" xfId="0" applyFont="1" applyFill="1" applyBorder="1" applyAlignment="1" applyProtection="1">
      <alignment horizontal="center" vertical="center"/>
      <protection/>
    </xf>
    <xf numFmtId="0" fontId="3" fillId="7" borderId="10" xfId="0" applyFont="1" applyFill="1" applyBorder="1" applyAlignment="1" applyProtection="1">
      <alignment horizontal="center" vertical="center"/>
      <protection/>
    </xf>
    <xf numFmtId="0" fontId="3" fillId="7" borderId="37" xfId="0" applyFont="1" applyFill="1" applyBorder="1" applyAlignment="1" applyProtection="1">
      <alignment horizontal="center" vertical="center"/>
      <protection/>
    </xf>
    <xf numFmtId="166" fontId="7" fillId="33" borderId="36" xfId="0" applyNumberFormat="1" applyFont="1" applyFill="1" applyBorder="1" applyAlignment="1" applyProtection="1">
      <alignment horizontal="center" vertical="center"/>
      <protection/>
    </xf>
    <xf numFmtId="166" fontId="7" fillId="33" borderId="10" xfId="0" applyNumberFormat="1" applyFont="1" applyFill="1" applyBorder="1" applyAlignment="1" applyProtection="1">
      <alignment horizontal="center" vertical="center"/>
      <protection/>
    </xf>
    <xf numFmtId="165" fontId="7" fillId="0" borderId="38" xfId="0" applyNumberFormat="1" applyFont="1" applyBorder="1" applyAlignment="1" applyProtection="1">
      <alignment horizontal="center" vertical="center"/>
      <protection locked="0"/>
    </xf>
    <xf numFmtId="0" fontId="90" fillId="0" borderId="16" xfId="0" applyFont="1" applyBorder="1" applyAlignment="1" applyProtection="1">
      <alignment horizontal="center" vertical="center" wrapText="1"/>
      <protection/>
    </xf>
    <xf numFmtId="0" fontId="91" fillId="7" borderId="12" xfId="0" applyFont="1" applyFill="1" applyBorder="1" applyAlignment="1" applyProtection="1">
      <alignment horizontal="center" vertical="center"/>
      <protection/>
    </xf>
    <xf numFmtId="0" fontId="91" fillId="7" borderId="18" xfId="0" applyFont="1" applyFill="1" applyBorder="1" applyAlignment="1" applyProtection="1">
      <alignment horizontal="center" vertical="center"/>
      <protection/>
    </xf>
    <xf numFmtId="0" fontId="5" fillId="7" borderId="12" xfId="0" applyFont="1" applyFill="1" applyBorder="1" applyAlignment="1" applyProtection="1">
      <alignment horizontal="center" vertical="center"/>
      <protection/>
    </xf>
    <xf numFmtId="0" fontId="5" fillId="7" borderId="18" xfId="0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5" fillId="7" borderId="21" xfId="0" applyFont="1" applyFill="1" applyBorder="1" applyAlignment="1" applyProtection="1">
      <alignment horizontal="center" vertical="center"/>
      <protection/>
    </xf>
    <xf numFmtId="0" fontId="5" fillId="7" borderId="25" xfId="0" applyFont="1" applyFill="1" applyBorder="1" applyAlignment="1" applyProtection="1">
      <alignment horizontal="center" vertical="center"/>
      <protection/>
    </xf>
    <xf numFmtId="0" fontId="5" fillId="7" borderId="26" xfId="0" applyFont="1" applyFill="1" applyBorder="1" applyAlignment="1" applyProtection="1">
      <alignment horizontal="center" vertical="center"/>
      <protection/>
    </xf>
    <xf numFmtId="0" fontId="3" fillId="7" borderId="12" xfId="0" applyFont="1" applyFill="1" applyBorder="1" applyAlignment="1" applyProtection="1">
      <alignment horizontal="center" vertical="center" wrapText="1"/>
      <protection/>
    </xf>
    <xf numFmtId="0" fontId="3" fillId="7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3" fillId="7" borderId="40" xfId="0" applyFont="1" applyFill="1" applyBorder="1" applyAlignment="1" applyProtection="1">
      <alignment vertical="center" wrapText="1"/>
      <protection/>
    </xf>
    <xf numFmtId="0" fontId="3" fillId="7" borderId="41" xfId="0" applyFont="1" applyFill="1" applyBorder="1" applyAlignment="1" applyProtection="1">
      <alignment vertical="center" wrapText="1"/>
      <protection/>
    </xf>
    <xf numFmtId="0" fontId="92" fillId="39" borderId="42" xfId="0" applyFont="1" applyFill="1" applyBorder="1" applyAlignment="1" applyProtection="1">
      <alignment horizontal="center" vertical="center" wrapText="1"/>
      <protection/>
    </xf>
    <xf numFmtId="0" fontId="92" fillId="39" borderId="0" xfId="0" applyFont="1" applyFill="1" applyBorder="1" applyAlignment="1" applyProtection="1">
      <alignment horizontal="center" vertical="center" wrapText="1"/>
      <protection/>
    </xf>
    <xf numFmtId="0" fontId="3" fillId="7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166" fontId="7" fillId="33" borderId="16" xfId="0" applyNumberFormat="1" applyFont="1" applyFill="1" applyBorder="1" applyAlignment="1" applyProtection="1">
      <alignment horizontal="center" vertical="center"/>
      <protection/>
    </xf>
    <xf numFmtId="0" fontId="3" fillId="7" borderId="21" xfId="0" applyFont="1" applyFill="1" applyBorder="1" applyAlignment="1" applyProtection="1">
      <alignment horizontal="center" vertical="center"/>
      <protection/>
    </xf>
    <xf numFmtId="0" fontId="3" fillId="7" borderId="25" xfId="0" applyFont="1" applyFill="1" applyBorder="1" applyAlignment="1" applyProtection="1">
      <alignment horizontal="center" vertical="center"/>
      <protection/>
    </xf>
    <xf numFmtId="0" fontId="3" fillId="7" borderId="26" xfId="0" applyFont="1" applyFill="1" applyBorder="1" applyAlignment="1" applyProtection="1">
      <alignment horizontal="center" vertical="center"/>
      <protection/>
    </xf>
    <xf numFmtId="0" fontId="18" fillId="3" borderId="4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theme="8" tint="-0.24993999302387238"/>
      </font>
      <fill>
        <patternFill>
          <bgColor theme="4" tint="0.39994999766349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1200150</xdr:colOff>
      <xdr:row>85</xdr:row>
      <xdr:rowOff>9525</xdr:rowOff>
    </xdr:from>
    <xdr:to>
      <xdr:col>9</xdr:col>
      <xdr:colOff>1276350</xdr:colOff>
      <xdr:row>88</xdr:row>
      <xdr:rowOff>85725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7277100" y="22755225"/>
          <a:ext cx="762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1238250</xdr:colOff>
      <xdr:row>84</xdr:row>
      <xdr:rowOff>114300</xdr:rowOff>
    </xdr:from>
    <xdr:to>
      <xdr:col>5</xdr:col>
      <xdr:colOff>1333500</xdr:colOff>
      <xdr:row>87</xdr:row>
      <xdr:rowOff>152400</xdr:rowOff>
    </xdr:to>
    <xdr:sp fLocksText="0">
      <xdr:nvSpPr>
        <xdr:cNvPr id="2" name="5 CuadroTexto"/>
        <xdr:cNvSpPr txBox="1">
          <a:spLocks noChangeArrowheads="1"/>
        </xdr:cNvSpPr>
      </xdr:nvSpPr>
      <xdr:spPr>
        <a:xfrm>
          <a:off x="4429125" y="22612350"/>
          <a:ext cx="952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1171575</xdr:colOff>
      <xdr:row>92</xdr:row>
      <xdr:rowOff>57150</xdr:rowOff>
    </xdr:from>
    <xdr:to>
      <xdr:col>3</xdr:col>
      <xdr:colOff>1238250</xdr:colOff>
      <xdr:row>95</xdr:row>
      <xdr:rowOff>95250</xdr:rowOff>
    </xdr:to>
    <xdr:sp fLocksText="0">
      <xdr:nvSpPr>
        <xdr:cNvPr id="3" name="6 CuadroTexto"/>
        <xdr:cNvSpPr txBox="1">
          <a:spLocks noChangeArrowheads="1"/>
        </xdr:cNvSpPr>
      </xdr:nvSpPr>
      <xdr:spPr>
        <a:xfrm>
          <a:off x="2847975" y="24479250"/>
          <a:ext cx="666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790575</xdr:colOff>
      <xdr:row>63</xdr:row>
      <xdr:rowOff>152400</xdr:rowOff>
    </xdr:from>
    <xdr:to>
      <xdr:col>18</xdr:col>
      <xdr:colOff>1028700</xdr:colOff>
      <xdr:row>65</xdr:row>
      <xdr:rowOff>142875</xdr:rowOff>
    </xdr:to>
    <xdr:sp>
      <xdr:nvSpPr>
        <xdr:cNvPr id="4" name="Cerrar llave 1"/>
        <xdr:cNvSpPr>
          <a:spLocks/>
        </xdr:cNvSpPr>
      </xdr:nvSpPr>
      <xdr:spPr>
        <a:xfrm>
          <a:off x="13858875" y="18488025"/>
          <a:ext cx="2381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342900</xdr:colOff>
      <xdr:row>10</xdr:row>
      <xdr:rowOff>28575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79629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4"/>
  <sheetViews>
    <sheetView showGridLines="0" tabSelected="1" zoomScale="80" zoomScaleNormal="80" zoomScalePageLayoutView="0" workbookViewId="0" topLeftCell="A1">
      <selection activeCell="D22" sqref="D22"/>
    </sheetView>
  </sheetViews>
  <sheetFormatPr defaultColWidth="23.421875" defaultRowHeight="12.75"/>
  <cols>
    <col min="1" max="1" width="3.7109375" style="2" customWidth="1"/>
    <col min="2" max="2" width="21.421875" style="2" customWidth="1"/>
    <col min="3" max="3" width="5.57421875" style="2" hidden="1" customWidth="1"/>
    <col min="4" max="4" width="22.7109375" style="2" customWidth="1"/>
    <col min="5" max="5" width="17.8515625" style="2" hidden="1" customWidth="1"/>
    <col min="6" max="6" width="22.7109375" style="2" customWidth="1"/>
    <col min="7" max="7" width="19.00390625" style="2" hidden="1" customWidth="1"/>
    <col min="8" max="8" width="20.57421875" style="2" customWidth="1"/>
    <col min="9" max="9" width="17.57421875" style="2" hidden="1" customWidth="1"/>
    <col min="10" max="10" width="20.8515625" style="6" customWidth="1"/>
    <col min="11" max="11" width="14.7109375" style="2" hidden="1" customWidth="1"/>
    <col min="12" max="12" width="20.421875" style="2" customWidth="1"/>
    <col min="13" max="13" width="16.28125" style="2" hidden="1" customWidth="1"/>
    <col min="14" max="14" width="22.00390625" style="2" customWidth="1"/>
    <col min="15" max="15" width="14.7109375" style="2" hidden="1" customWidth="1"/>
    <col min="16" max="16" width="19.8515625" style="2" customWidth="1"/>
    <col min="17" max="17" width="4.421875" style="2" hidden="1" customWidth="1"/>
    <col min="18" max="18" width="21.7109375" style="2" customWidth="1"/>
    <col min="19" max="19" width="16.28125" style="2" customWidth="1"/>
    <col min="20" max="20" width="7.7109375" style="2" customWidth="1"/>
    <col min="21" max="21" width="22.140625" style="2" customWidth="1"/>
    <col min="22" max="22" width="16.57421875" style="2" customWidth="1"/>
    <col min="23" max="23" width="12.140625" style="2" customWidth="1"/>
    <col min="24" max="248" width="11.421875" style="2" customWidth="1"/>
    <col min="249" max="250" width="11.421875" style="7" customWidth="1"/>
    <col min="251" max="251" width="11.421875" style="2" customWidth="1"/>
    <col min="252" max="252" width="36.28125" style="180" bestFit="1" customWidth="1"/>
    <col min="253" max="253" width="5.421875" style="2" bestFit="1" customWidth="1"/>
    <col min="254" max="16384" width="23.421875" style="22" customWidth="1"/>
  </cols>
  <sheetData>
    <row r="1" spans="2:254" ht="13.5">
      <c r="B1" s="1"/>
      <c r="C1" s="1"/>
      <c r="D1" s="1"/>
      <c r="E1" s="1"/>
      <c r="F1" s="1"/>
      <c r="G1" s="1"/>
      <c r="H1" s="1"/>
      <c r="J1" s="2"/>
      <c r="K1" s="6"/>
      <c r="IQ1" s="26" t="s">
        <v>240</v>
      </c>
      <c r="IR1" s="26" t="s">
        <v>237</v>
      </c>
      <c r="IS1" s="183" t="s">
        <v>176</v>
      </c>
      <c r="IT1" s="183" t="s">
        <v>233</v>
      </c>
    </row>
    <row r="2" spans="2:254" ht="20.25">
      <c r="B2" s="24" t="s">
        <v>20</v>
      </c>
      <c r="C2" s="1"/>
      <c r="D2" s="1"/>
      <c r="E2" s="1"/>
      <c r="F2" s="1"/>
      <c r="G2" s="1"/>
      <c r="H2" s="1"/>
      <c r="J2" s="2"/>
      <c r="K2" s="6"/>
      <c r="IO2" s="27"/>
      <c r="IP2" s="188"/>
      <c r="IQ2" s="183" t="s">
        <v>241</v>
      </c>
      <c r="IR2" s="26" t="s">
        <v>57</v>
      </c>
      <c r="IS2" s="183" t="s">
        <v>178</v>
      </c>
      <c r="IT2" s="184">
        <v>0</v>
      </c>
    </row>
    <row r="3" spans="2:254" ht="20.25">
      <c r="B3" s="24"/>
      <c r="C3" s="1"/>
      <c r="D3" s="1"/>
      <c r="E3" s="1"/>
      <c r="F3" s="1"/>
      <c r="G3" s="1"/>
      <c r="H3" s="1"/>
      <c r="J3" s="2"/>
      <c r="K3" s="6"/>
      <c r="IO3" s="27"/>
      <c r="IP3" s="188"/>
      <c r="IQ3" s="185" t="s">
        <v>242</v>
      </c>
      <c r="IR3" s="26" t="s">
        <v>80</v>
      </c>
      <c r="IS3" s="185" t="s">
        <v>179</v>
      </c>
      <c r="IT3" s="184">
        <v>51284.78</v>
      </c>
    </row>
    <row r="4" spans="2:254" ht="21">
      <c r="B4" s="189" t="s">
        <v>351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IO4" s="27"/>
      <c r="IP4" s="188"/>
      <c r="IQ4" s="185" t="s">
        <v>243</v>
      </c>
      <c r="IR4" s="26" t="s">
        <v>47</v>
      </c>
      <c r="IS4" s="185" t="s">
        <v>180</v>
      </c>
      <c r="IT4" s="184">
        <v>0</v>
      </c>
    </row>
    <row r="5" spans="2:254" ht="21">
      <c r="B5" s="25"/>
      <c r="C5" s="1"/>
      <c r="D5" s="1"/>
      <c r="E5" s="1"/>
      <c r="F5" s="1"/>
      <c r="G5" s="1"/>
      <c r="H5" s="1"/>
      <c r="J5" s="2"/>
      <c r="K5" s="6"/>
      <c r="IO5" s="27"/>
      <c r="IP5" s="188"/>
      <c r="IQ5" s="186" t="s">
        <v>244</v>
      </c>
      <c r="IR5" s="26" t="s">
        <v>41</v>
      </c>
      <c r="IS5" s="186" t="s">
        <v>182</v>
      </c>
      <c r="IT5" s="184">
        <v>8324.44</v>
      </c>
    </row>
    <row r="6" spans="2:254" ht="28.5" customHeight="1">
      <c r="B6" s="189" t="s">
        <v>348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IO6" s="27"/>
      <c r="IP6" s="188"/>
      <c r="IQ6" s="186" t="s">
        <v>245</v>
      </c>
      <c r="IR6" s="26" t="s">
        <v>83</v>
      </c>
      <c r="IS6" s="186" t="s">
        <v>200</v>
      </c>
      <c r="IT6" s="184">
        <v>0</v>
      </c>
    </row>
    <row r="7" spans="2:254" ht="28.5" customHeight="1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IO7" s="27"/>
      <c r="IP7" s="188"/>
      <c r="IQ7" s="186" t="s">
        <v>246</v>
      </c>
      <c r="IR7" s="26" t="s">
        <v>62</v>
      </c>
      <c r="IS7" s="186" t="s">
        <v>183</v>
      </c>
      <c r="IT7" s="184">
        <v>73093.281</v>
      </c>
    </row>
    <row r="8" spans="2:254" ht="23.25" customHeight="1">
      <c r="B8" s="189" t="s">
        <v>349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IP8" s="188"/>
      <c r="IQ8" s="186" t="s">
        <v>247</v>
      </c>
      <c r="IR8" s="26" t="s">
        <v>69</v>
      </c>
      <c r="IS8" s="186" t="s">
        <v>185</v>
      </c>
      <c r="IT8" s="184">
        <v>1852.708</v>
      </c>
    </row>
    <row r="9" spans="2:254" ht="20.25" customHeight="1"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IP9" s="188"/>
      <c r="IQ9" s="186" t="s">
        <v>248</v>
      </c>
      <c r="IR9" s="26" t="s">
        <v>295</v>
      </c>
      <c r="IS9" s="186" t="s">
        <v>186</v>
      </c>
      <c r="IT9" s="184">
        <v>1176.71</v>
      </c>
    </row>
    <row r="10" spans="2:254" ht="21">
      <c r="B10" s="25"/>
      <c r="C10" s="1"/>
      <c r="D10" s="1"/>
      <c r="E10" s="1"/>
      <c r="F10" s="1"/>
      <c r="G10" s="1"/>
      <c r="H10" s="1"/>
      <c r="J10" s="2"/>
      <c r="K10" s="6"/>
      <c r="IP10" s="188"/>
      <c r="IQ10" s="186" t="s">
        <v>249</v>
      </c>
      <c r="IR10" s="26" t="s">
        <v>48</v>
      </c>
      <c r="IS10" s="186" t="s">
        <v>187</v>
      </c>
      <c r="IT10" s="184">
        <v>186224.221</v>
      </c>
    </row>
    <row r="11" spans="2:254" ht="20.25">
      <c r="B11" s="202" t="s">
        <v>350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IP11" s="188"/>
      <c r="IQ11" s="186" t="s">
        <v>250</v>
      </c>
      <c r="IR11" s="26" t="s">
        <v>58</v>
      </c>
      <c r="IS11" s="186" t="s">
        <v>188</v>
      </c>
      <c r="IT11" s="184">
        <v>0</v>
      </c>
    </row>
    <row r="12" spans="2:254" ht="13.5">
      <c r="B12" s="1"/>
      <c r="C12" s="1"/>
      <c r="D12" s="1"/>
      <c r="E12" s="1"/>
      <c r="F12" s="1"/>
      <c r="G12" s="1"/>
      <c r="H12" s="1"/>
      <c r="J12" s="2"/>
      <c r="K12" s="6"/>
      <c r="IP12" s="188"/>
      <c r="IQ12" s="186" t="s">
        <v>251</v>
      </c>
      <c r="IR12" s="26" t="s">
        <v>63</v>
      </c>
      <c r="IS12" s="186" t="s">
        <v>189</v>
      </c>
      <c r="IT12" s="184">
        <v>0</v>
      </c>
    </row>
    <row r="13" spans="2:254" s="2" customFormat="1" ht="24" customHeight="1">
      <c r="B13" s="191" t="s">
        <v>36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IO13" s="27"/>
      <c r="IP13" s="188"/>
      <c r="IQ13" s="186" t="s">
        <v>252</v>
      </c>
      <c r="IR13" s="26" t="s">
        <v>296</v>
      </c>
      <c r="IS13" s="186" t="s">
        <v>190</v>
      </c>
      <c r="IT13" s="184">
        <v>0</v>
      </c>
    </row>
    <row r="14" spans="2:254" ht="15.75" thickBot="1">
      <c r="B14" s="3"/>
      <c r="C14" s="3"/>
      <c r="D14" s="3"/>
      <c r="E14" s="3"/>
      <c r="F14" s="3"/>
      <c r="G14" s="3"/>
      <c r="H14" s="3"/>
      <c r="J14" s="2"/>
      <c r="K14" s="6"/>
      <c r="S14" s="28"/>
      <c r="IP14" s="188"/>
      <c r="IQ14" s="186" t="s">
        <v>253</v>
      </c>
      <c r="IR14" s="26" t="s">
        <v>64</v>
      </c>
      <c r="IS14" s="186" t="s">
        <v>191</v>
      </c>
      <c r="IT14" s="184">
        <v>1832</v>
      </c>
    </row>
    <row r="15" spans="2:254" ht="18" customHeight="1">
      <c r="B15" s="236" t="s">
        <v>352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4"/>
      <c r="IP15" s="188"/>
      <c r="IQ15" s="186" t="s">
        <v>254</v>
      </c>
      <c r="IR15" s="26" t="s">
        <v>42</v>
      </c>
      <c r="IS15" s="186" t="s">
        <v>192</v>
      </c>
      <c r="IT15" s="184">
        <v>69016.79</v>
      </c>
    </row>
    <row r="16" spans="2:254" ht="18" customHeight="1" thickBot="1">
      <c r="B16" s="197" t="s">
        <v>353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9"/>
      <c r="IP16" s="188"/>
      <c r="IQ16" s="186" t="s">
        <v>255</v>
      </c>
      <c r="IR16" s="26" t="s">
        <v>65</v>
      </c>
      <c r="IS16" s="186" t="s">
        <v>193</v>
      </c>
      <c r="IT16" s="184">
        <v>0</v>
      </c>
    </row>
    <row r="17" spans="2:254" ht="21" customHeight="1">
      <c r="B17" s="77" t="s">
        <v>0</v>
      </c>
      <c r="C17" s="78" t="str">
        <f>+VLOOKUP(D17,$IR:$IV,2,0)</f>
        <v>ID</v>
      </c>
      <c r="D17" s="195" t="str">
        <f>+IF(S18="","NOMBRE DEL INGENIO",(_xlfn.IFERROR(VLOOKUP(S18,IQ2:IR52,2,FALSE),"CLAVE INCORRECTA")))</f>
        <v>NOMBRE DEL INGENIO</v>
      </c>
      <c r="E17" s="195"/>
      <c r="F17" s="195"/>
      <c r="G17" s="195"/>
      <c r="H17" s="195"/>
      <c r="I17" s="195"/>
      <c r="J17" s="195"/>
      <c r="K17" s="195"/>
      <c r="L17" s="195"/>
      <c r="IP17" s="188"/>
      <c r="IQ17" s="186" t="s">
        <v>256</v>
      </c>
      <c r="IR17" s="26" t="s">
        <v>49</v>
      </c>
      <c r="IS17" s="186" t="s">
        <v>194</v>
      </c>
      <c r="IT17" s="184">
        <v>19911.71</v>
      </c>
    </row>
    <row r="18" spans="2:254" ht="21" customHeight="1">
      <c r="B18" s="77" t="s">
        <v>1</v>
      </c>
      <c r="C18" s="79"/>
      <c r="D18" s="211">
        <f ca="1">+TODAY()</f>
        <v>42597</v>
      </c>
      <c r="E18" s="211"/>
      <c r="F18" s="211"/>
      <c r="G18" s="211"/>
      <c r="H18" s="211"/>
      <c r="I18" s="211"/>
      <c r="J18" s="211"/>
      <c r="K18" s="211"/>
      <c r="L18" s="211"/>
      <c r="R18" s="90" t="s">
        <v>292</v>
      </c>
      <c r="S18" s="92"/>
      <c r="IP18" s="188"/>
      <c r="IQ18" s="186" t="s">
        <v>257</v>
      </c>
      <c r="IR18" s="26" t="s">
        <v>59</v>
      </c>
      <c r="IS18" s="186" t="s">
        <v>195</v>
      </c>
      <c r="IT18" s="184">
        <v>0</v>
      </c>
    </row>
    <row r="19" spans="2:254" ht="21" customHeight="1">
      <c r="B19" s="80" t="s">
        <v>5</v>
      </c>
      <c r="C19" s="79"/>
      <c r="D19" s="79"/>
      <c r="E19" s="79"/>
      <c r="F19" s="79"/>
      <c r="J19" s="2"/>
      <c r="K19" s="6"/>
      <c r="IP19" s="188"/>
      <c r="IQ19" s="186" t="s">
        <v>258</v>
      </c>
      <c r="IR19" s="26" t="s">
        <v>43</v>
      </c>
      <c r="IS19" s="186" t="s">
        <v>196</v>
      </c>
      <c r="IT19" s="184">
        <v>65189.725</v>
      </c>
    </row>
    <row r="20" spans="2:254" ht="40.5" customHeight="1">
      <c r="B20" s="215" t="s">
        <v>4</v>
      </c>
      <c r="C20" s="219" t="s">
        <v>3</v>
      </c>
      <c r="D20" s="220"/>
      <c r="E20" s="220"/>
      <c r="F20" s="220"/>
      <c r="G20" s="220"/>
      <c r="H20" s="221"/>
      <c r="I20" s="213" t="s">
        <v>176</v>
      </c>
      <c r="J20" s="200" t="s">
        <v>103</v>
      </c>
      <c r="K20" s="213" t="s">
        <v>176</v>
      </c>
      <c r="L20" s="200" t="s">
        <v>104</v>
      </c>
      <c r="IP20" s="188"/>
      <c r="IQ20" s="186" t="s">
        <v>259</v>
      </c>
      <c r="IR20" s="26" t="s">
        <v>70</v>
      </c>
      <c r="IS20" s="186" t="s">
        <v>197</v>
      </c>
      <c r="IT20" s="184">
        <v>4237.675</v>
      </c>
    </row>
    <row r="21" spans="2:254" s="29" customFormat="1" ht="45" customHeight="1">
      <c r="B21" s="216"/>
      <c r="C21" s="81" t="s">
        <v>176</v>
      </c>
      <c r="D21" s="82" t="s">
        <v>19</v>
      </c>
      <c r="E21" s="83" t="s">
        <v>176</v>
      </c>
      <c r="F21" s="82" t="s">
        <v>2</v>
      </c>
      <c r="G21" s="84" t="s">
        <v>176</v>
      </c>
      <c r="H21" s="85" t="s">
        <v>38</v>
      </c>
      <c r="I21" s="214"/>
      <c r="J21" s="201"/>
      <c r="K21" s="214"/>
      <c r="L21" s="201"/>
      <c r="M21" s="30"/>
      <c r="N21" s="68"/>
      <c r="O21" s="68"/>
      <c r="Q21" s="30" t="s">
        <v>176</v>
      </c>
      <c r="R21" s="31" t="s">
        <v>89</v>
      </c>
      <c r="S21" s="31" t="s">
        <v>236</v>
      </c>
      <c r="T21" s="74" t="s">
        <v>176</v>
      </c>
      <c r="U21" s="31" t="s">
        <v>231</v>
      </c>
      <c r="V21" s="31" t="s">
        <v>97</v>
      </c>
      <c r="W21" s="30"/>
      <c r="IO21" s="32"/>
      <c r="IP21" s="188"/>
      <c r="IQ21" s="186" t="s">
        <v>260</v>
      </c>
      <c r="IR21" s="26" t="s">
        <v>71</v>
      </c>
      <c r="IS21" s="186" t="s">
        <v>198</v>
      </c>
      <c r="IT21" s="184">
        <v>0</v>
      </c>
    </row>
    <row r="22" spans="2:254" ht="43.5" customHeight="1">
      <c r="B22" s="33" t="s">
        <v>8</v>
      </c>
      <c r="C22" s="34">
        <v>3000</v>
      </c>
      <c r="D22" s="93">
        <v>0</v>
      </c>
      <c r="E22" s="34">
        <v>3005</v>
      </c>
      <c r="F22" s="93">
        <v>0</v>
      </c>
      <c r="G22" s="34">
        <v>3010</v>
      </c>
      <c r="H22" s="97">
        <f>D22-F22</f>
        <v>0</v>
      </c>
      <c r="I22" s="34">
        <v>3020</v>
      </c>
      <c r="J22" s="105">
        <v>0</v>
      </c>
      <c r="K22" s="34">
        <v>3030</v>
      </c>
      <c r="L22" s="97">
        <f>H22*J22</f>
        <v>0</v>
      </c>
      <c r="M22" s="35"/>
      <c r="N22" s="35"/>
      <c r="O22" s="70"/>
      <c r="Q22" s="35">
        <v>3040</v>
      </c>
      <c r="R22" s="112"/>
      <c r="S22" s="93">
        <v>0</v>
      </c>
      <c r="T22" s="26">
        <v>3050</v>
      </c>
      <c r="U22" s="112"/>
      <c r="V22" s="93">
        <v>0</v>
      </c>
      <c r="W22" s="35"/>
      <c r="IP22" s="188"/>
      <c r="IQ22" s="186" t="s">
        <v>261</v>
      </c>
      <c r="IR22" s="26" t="s">
        <v>50</v>
      </c>
      <c r="IS22" s="186" t="s">
        <v>199</v>
      </c>
      <c r="IT22" s="184">
        <v>0</v>
      </c>
    </row>
    <row r="23" spans="2:254" ht="43.5" customHeight="1">
      <c r="B23" s="36" t="s">
        <v>9</v>
      </c>
      <c r="C23" s="37">
        <v>3001</v>
      </c>
      <c r="D23" s="94">
        <v>0</v>
      </c>
      <c r="E23" s="37">
        <v>3006</v>
      </c>
      <c r="F23" s="94">
        <v>0</v>
      </c>
      <c r="G23" s="37">
        <v>3011</v>
      </c>
      <c r="H23" s="98">
        <f>D23-F23</f>
        <v>0</v>
      </c>
      <c r="I23" s="37">
        <v>3021</v>
      </c>
      <c r="J23" s="94">
        <v>0</v>
      </c>
      <c r="K23" s="37">
        <v>3031</v>
      </c>
      <c r="L23" s="98">
        <f>H23*J23</f>
        <v>0</v>
      </c>
      <c r="M23" s="35"/>
      <c r="N23" s="35"/>
      <c r="O23" s="70"/>
      <c r="Q23" s="35">
        <v>3041</v>
      </c>
      <c r="R23" s="112"/>
      <c r="S23" s="93">
        <v>0</v>
      </c>
      <c r="T23" s="26">
        <v>3051</v>
      </c>
      <c r="U23" s="112"/>
      <c r="V23" s="93">
        <v>0</v>
      </c>
      <c r="W23" s="35"/>
      <c r="IP23" s="188"/>
      <c r="IQ23" s="186" t="s">
        <v>262</v>
      </c>
      <c r="IR23" s="26" t="s">
        <v>60</v>
      </c>
      <c r="IS23" s="186" t="s">
        <v>201</v>
      </c>
      <c r="IT23" s="184">
        <v>0</v>
      </c>
    </row>
    <row r="24" spans="2:254" ht="43.5" customHeight="1">
      <c r="B24" s="38" t="s">
        <v>10</v>
      </c>
      <c r="C24" s="39">
        <v>3002</v>
      </c>
      <c r="D24" s="95">
        <v>0</v>
      </c>
      <c r="E24" s="39">
        <v>3007</v>
      </c>
      <c r="F24" s="95">
        <v>0</v>
      </c>
      <c r="G24" s="39">
        <v>3012</v>
      </c>
      <c r="H24" s="99">
        <f>D24-F24</f>
        <v>0</v>
      </c>
      <c r="I24" s="39">
        <v>3022</v>
      </c>
      <c r="J24" s="95">
        <v>0</v>
      </c>
      <c r="K24" s="39">
        <v>3032</v>
      </c>
      <c r="L24" s="99">
        <f>H24*J24</f>
        <v>0</v>
      </c>
      <c r="M24" s="35"/>
      <c r="N24" s="35"/>
      <c r="O24" s="70"/>
      <c r="Q24" s="35">
        <v>3042</v>
      </c>
      <c r="R24" s="112"/>
      <c r="S24" s="93">
        <v>0</v>
      </c>
      <c r="T24" s="26">
        <v>3052</v>
      </c>
      <c r="U24" s="112"/>
      <c r="V24" s="93">
        <v>0</v>
      </c>
      <c r="W24" s="35"/>
      <c r="IP24" s="188"/>
      <c r="IQ24" s="186" t="s">
        <v>263</v>
      </c>
      <c r="IR24" s="187" t="s">
        <v>85</v>
      </c>
      <c r="IS24" s="186" t="s">
        <v>203</v>
      </c>
      <c r="IT24" s="184">
        <v>22013.97</v>
      </c>
    </row>
    <row r="25" spans="2:254" ht="43.5" customHeight="1">
      <c r="B25" s="65" t="s">
        <v>90</v>
      </c>
      <c r="C25" s="40">
        <v>3003</v>
      </c>
      <c r="D25" s="96">
        <f>SUM(D22:D24)</f>
        <v>0</v>
      </c>
      <c r="E25" s="40">
        <v>3008</v>
      </c>
      <c r="F25" s="96">
        <f>SUM(F22:F24)</f>
        <v>0</v>
      </c>
      <c r="G25" s="40">
        <v>3013</v>
      </c>
      <c r="H25" s="96">
        <f>SUM(H22:H24)</f>
        <v>0</v>
      </c>
      <c r="I25" s="40">
        <v>3023</v>
      </c>
      <c r="J25" s="96">
        <f>IF(H25=0,0,L25/H25)</f>
        <v>0</v>
      </c>
      <c r="K25" s="40">
        <v>3033</v>
      </c>
      <c r="L25" s="96">
        <f>SUM(L22:L24)</f>
        <v>0</v>
      </c>
      <c r="M25" s="35"/>
      <c r="N25" s="35"/>
      <c r="O25" s="70"/>
      <c r="Q25" s="35">
        <v>3043</v>
      </c>
      <c r="R25" s="112"/>
      <c r="S25" s="93">
        <v>0</v>
      </c>
      <c r="T25" s="26">
        <v>3053</v>
      </c>
      <c r="U25" s="112"/>
      <c r="V25" s="93">
        <v>0</v>
      </c>
      <c r="W25" s="35"/>
      <c r="IO25" s="27"/>
      <c r="IP25" s="188"/>
      <c r="IQ25" s="186" t="s">
        <v>264</v>
      </c>
      <c r="IR25" s="26" t="s">
        <v>44</v>
      </c>
      <c r="IS25" s="186" t="s">
        <v>204</v>
      </c>
      <c r="IT25" s="184">
        <v>106539.75</v>
      </c>
    </row>
    <row r="26" spans="2:254" ht="43.5" customHeight="1">
      <c r="B26" s="43" t="s">
        <v>235</v>
      </c>
      <c r="C26" s="41"/>
      <c r="D26" s="42"/>
      <c r="E26" s="41"/>
      <c r="F26" s="42"/>
      <c r="G26" s="41">
        <v>3014</v>
      </c>
      <c r="H26" s="100">
        <v>0</v>
      </c>
      <c r="I26" s="41">
        <v>3024</v>
      </c>
      <c r="J26" s="100">
        <v>0</v>
      </c>
      <c r="K26" s="41">
        <v>3034</v>
      </c>
      <c r="L26" s="97">
        <f>H26*J26</f>
        <v>0</v>
      </c>
      <c r="M26" s="35"/>
      <c r="N26" s="35"/>
      <c r="O26" s="70"/>
      <c r="Q26" s="35">
        <v>3044</v>
      </c>
      <c r="R26" s="112"/>
      <c r="S26" s="93">
        <v>0</v>
      </c>
      <c r="T26" s="26">
        <v>3054</v>
      </c>
      <c r="U26" s="112"/>
      <c r="V26" s="93">
        <v>0</v>
      </c>
      <c r="W26" s="35"/>
      <c r="IP26" s="188"/>
      <c r="IQ26" s="186" t="s">
        <v>265</v>
      </c>
      <c r="IR26" s="26" t="s">
        <v>66</v>
      </c>
      <c r="IS26" s="186" t="s">
        <v>205</v>
      </c>
      <c r="IT26" s="184">
        <v>61590.553</v>
      </c>
    </row>
    <row r="27" spans="2:254" ht="43.5" customHeight="1">
      <c r="B27" s="43" t="s">
        <v>92</v>
      </c>
      <c r="C27" s="41"/>
      <c r="D27" s="75"/>
      <c r="E27" s="41"/>
      <c r="F27" s="75"/>
      <c r="G27" s="41">
        <v>3015</v>
      </c>
      <c r="H27" s="101">
        <v>0</v>
      </c>
      <c r="I27" s="41">
        <v>3025</v>
      </c>
      <c r="J27" s="94">
        <v>0</v>
      </c>
      <c r="K27" s="41">
        <v>3035</v>
      </c>
      <c r="L27" s="98">
        <f>H27*J27</f>
        <v>0</v>
      </c>
      <c r="M27" s="35"/>
      <c r="N27" s="35"/>
      <c r="O27" s="70"/>
      <c r="Q27" s="35">
        <v>3045</v>
      </c>
      <c r="R27" s="112"/>
      <c r="S27" s="93">
        <v>0</v>
      </c>
      <c r="T27" s="26">
        <v>3055</v>
      </c>
      <c r="U27" s="112"/>
      <c r="V27" s="93">
        <v>0</v>
      </c>
      <c r="W27" s="35"/>
      <c r="IP27" s="188"/>
      <c r="IQ27" s="186" t="s">
        <v>266</v>
      </c>
      <c r="IR27" s="26" t="s">
        <v>86</v>
      </c>
      <c r="IS27" s="186" t="s">
        <v>206</v>
      </c>
      <c r="IT27" s="184">
        <v>30081.5</v>
      </c>
    </row>
    <row r="28" spans="2:254" ht="43.5" customHeight="1">
      <c r="B28" s="43" t="s">
        <v>93</v>
      </c>
      <c r="C28" s="41"/>
      <c r="D28" s="196" t="s">
        <v>293</v>
      </c>
      <c r="E28" s="196"/>
      <c r="F28" s="196"/>
      <c r="G28" s="41">
        <v>3016</v>
      </c>
      <c r="H28" s="101">
        <v>0</v>
      </c>
      <c r="I28" s="41">
        <v>3026</v>
      </c>
      <c r="J28" s="98">
        <f>IF(H28&gt;0,L28/H28,0)</f>
        <v>0</v>
      </c>
      <c r="K28" s="41">
        <v>3036</v>
      </c>
      <c r="L28" s="98">
        <f>SUM(S22:S30)</f>
        <v>0</v>
      </c>
      <c r="M28" s="35"/>
      <c r="N28" s="35"/>
      <c r="O28" s="35"/>
      <c r="Q28" s="35">
        <v>3046</v>
      </c>
      <c r="R28" s="112"/>
      <c r="S28" s="93">
        <v>0</v>
      </c>
      <c r="T28" s="26">
        <v>3056</v>
      </c>
      <c r="U28" s="112"/>
      <c r="V28" s="93">
        <v>0</v>
      </c>
      <c r="W28" s="35"/>
      <c r="IO28" s="27"/>
      <c r="IP28" s="188"/>
      <c r="IQ28" s="186" t="s">
        <v>267</v>
      </c>
      <c r="IR28" s="26" t="s">
        <v>297</v>
      </c>
      <c r="IS28" s="186" t="s">
        <v>207</v>
      </c>
      <c r="IT28" s="184">
        <v>94817.46</v>
      </c>
    </row>
    <row r="29" spans="2:254" ht="43.5" customHeight="1">
      <c r="B29" s="43" t="s">
        <v>94</v>
      </c>
      <c r="C29" s="41"/>
      <c r="D29" s="196" t="s">
        <v>294</v>
      </c>
      <c r="E29" s="196"/>
      <c r="F29" s="196"/>
      <c r="G29" s="41">
        <v>3017</v>
      </c>
      <c r="H29" s="101">
        <v>0</v>
      </c>
      <c r="I29" s="41">
        <v>3027</v>
      </c>
      <c r="J29" s="98">
        <f>IF(H29&gt;0,L29/H29,0)</f>
        <v>0</v>
      </c>
      <c r="K29" s="41">
        <v>3037</v>
      </c>
      <c r="L29" s="98">
        <f>SUM(V22:V30)</f>
        <v>0</v>
      </c>
      <c r="M29" s="30"/>
      <c r="N29" s="35"/>
      <c r="O29" s="35"/>
      <c r="Q29" s="35">
        <v>3047</v>
      </c>
      <c r="R29" s="112"/>
      <c r="S29" s="93">
        <v>0</v>
      </c>
      <c r="T29" s="26">
        <v>3057</v>
      </c>
      <c r="U29" s="112"/>
      <c r="V29" s="93">
        <v>0</v>
      </c>
      <c r="W29" s="35"/>
      <c r="IO29" s="27"/>
      <c r="IP29" s="188"/>
      <c r="IQ29" s="186" t="s">
        <v>268</v>
      </c>
      <c r="IR29" s="26" t="s">
        <v>74</v>
      </c>
      <c r="IS29" s="186" t="s">
        <v>208</v>
      </c>
      <c r="IT29" s="184">
        <v>0</v>
      </c>
    </row>
    <row r="30" spans="2:254" ht="43.5" customHeight="1">
      <c r="B30" s="43" t="s">
        <v>95</v>
      </c>
      <c r="C30" s="44"/>
      <c r="D30" s="76"/>
      <c r="E30" s="44"/>
      <c r="F30" s="76"/>
      <c r="G30" s="44">
        <v>3018</v>
      </c>
      <c r="H30" s="102">
        <v>0</v>
      </c>
      <c r="I30" s="44">
        <v>3028</v>
      </c>
      <c r="J30" s="106">
        <v>0</v>
      </c>
      <c r="K30" s="44">
        <v>3038</v>
      </c>
      <c r="L30" s="99">
        <f>H30*J30</f>
        <v>0</v>
      </c>
      <c r="M30" s="69"/>
      <c r="N30" s="31" t="s">
        <v>300</v>
      </c>
      <c r="P30" s="91" t="str">
        <f>+VLOOKUP(D17,$IR:$IV,3,0)</f>
        <v>Volumen Caña Libre</v>
      </c>
      <c r="Q30" s="35">
        <v>3048</v>
      </c>
      <c r="R30" s="112"/>
      <c r="S30" s="113">
        <v>0</v>
      </c>
      <c r="T30" s="26">
        <v>3058</v>
      </c>
      <c r="U30" s="112"/>
      <c r="V30" s="113">
        <v>0</v>
      </c>
      <c r="W30" s="35"/>
      <c r="IP30" s="188"/>
      <c r="IQ30" s="186" t="s">
        <v>269</v>
      </c>
      <c r="IR30" s="26" t="s">
        <v>72</v>
      </c>
      <c r="IS30" s="186" t="s">
        <v>209</v>
      </c>
      <c r="IT30" s="184">
        <v>10472.27</v>
      </c>
    </row>
    <row r="31" spans="2:254" ht="44.25" customHeight="1">
      <c r="B31" s="64" t="s">
        <v>96</v>
      </c>
      <c r="C31" s="44">
        <v>3004</v>
      </c>
      <c r="D31" s="103">
        <f>D25</f>
        <v>0</v>
      </c>
      <c r="E31" s="104">
        <v>3009</v>
      </c>
      <c r="F31" s="103">
        <f>F25</f>
        <v>0</v>
      </c>
      <c r="G31" s="44">
        <v>3019</v>
      </c>
      <c r="H31" s="103">
        <f>H25-H26-H27-H28+H29+H30</f>
        <v>0</v>
      </c>
      <c r="I31" s="44">
        <v>3029</v>
      </c>
      <c r="J31" s="107">
        <f>IF(H31=0,0,L31/H31)</f>
        <v>0</v>
      </c>
      <c r="K31" s="44">
        <v>3039</v>
      </c>
      <c r="L31" s="103">
        <f>L25-L26-L27-L28+L29+L30</f>
        <v>0</v>
      </c>
      <c r="M31" s="35"/>
      <c r="N31" s="212">
        <f>+IF(P30="Volumen Caña Libre","",IF(AND(P30=0,L30&gt;0),"Justificar la amplia variación en la caña libre respecto de 2014/15 en la sección de observaciones, ubicada en la parte inferior de este formato",IF(AND(P30=0,L30=0),"",IF(ABS(((L30/P30)-1)*100)&gt;10,"Justificar la amplia variación en la caña libre respecto de 2014/15 en la sección de observaciones, ubicada en la parte inferior de este formato",))))</f>
      </c>
      <c r="O31" s="212"/>
      <c r="P31" s="212"/>
      <c r="Q31" s="212"/>
      <c r="R31" s="212"/>
      <c r="S31" s="88"/>
      <c r="T31" s="86"/>
      <c r="U31" s="89"/>
      <c r="V31" s="88"/>
      <c r="W31" s="87"/>
      <c r="IP31" s="188"/>
      <c r="IQ31" s="186" t="s">
        <v>270</v>
      </c>
      <c r="IR31" s="26" t="s">
        <v>51</v>
      </c>
      <c r="IS31" s="186" t="s">
        <v>210</v>
      </c>
      <c r="IT31" s="184">
        <v>0</v>
      </c>
    </row>
    <row r="32" spans="2:254" ht="15">
      <c r="B32" s="23" t="s">
        <v>28</v>
      </c>
      <c r="J32" s="2"/>
      <c r="K32" s="6"/>
      <c r="IP32" s="188"/>
      <c r="IQ32" s="186" t="s">
        <v>271</v>
      </c>
      <c r="IR32" s="26" t="s">
        <v>88</v>
      </c>
      <c r="IS32" s="186" t="s">
        <v>228</v>
      </c>
      <c r="IT32" s="184">
        <v>24926.86</v>
      </c>
    </row>
    <row r="33" spans="2:254" ht="39.75" customHeight="1">
      <c r="B33" s="230" t="s">
        <v>6</v>
      </c>
      <c r="C33" s="230"/>
      <c r="D33" s="230"/>
      <c r="E33" s="230"/>
      <c r="F33" s="230"/>
      <c r="G33" s="45">
        <v>3060</v>
      </c>
      <c r="H33" s="232">
        <f>L31</f>
        <v>0</v>
      </c>
      <c r="I33" s="232"/>
      <c r="J33" s="233" t="s">
        <v>7</v>
      </c>
      <c r="K33" s="234"/>
      <c r="L33" s="234"/>
      <c r="M33" s="234"/>
      <c r="N33" s="235"/>
      <c r="R33" s="228" t="str">
        <f>IF((N36-R82)=0,"LA SUMA DEL AZUCAR A PRODUCIR COINCIDE CON EL PROGRAMA DE PRODUCCIÓN","LA SUMA DEL AZUCAR A PRODUCIR NO COINCIDE CON EL PROGRAMA DE PRODUCCIÓN")</f>
        <v>LA SUMA DEL AZUCAR A PRODUCIR COINCIDE CON EL PROGRAMA DE PRODUCCIÓN</v>
      </c>
      <c r="S33" s="229"/>
      <c r="IO33" s="27"/>
      <c r="IP33" s="188"/>
      <c r="IQ33" s="186" t="s">
        <v>272</v>
      </c>
      <c r="IR33" s="26" t="s">
        <v>73</v>
      </c>
      <c r="IS33" s="186" t="s">
        <v>211</v>
      </c>
      <c r="IT33" s="184">
        <v>14720.69</v>
      </c>
    </row>
    <row r="34" spans="2:254" ht="13.5" customHeight="1">
      <c r="B34" s="206" t="s">
        <v>29</v>
      </c>
      <c r="C34" s="207"/>
      <c r="D34" s="207"/>
      <c r="E34" s="207"/>
      <c r="F34" s="208"/>
      <c r="G34" s="46">
        <v>3061</v>
      </c>
      <c r="H34" s="209">
        <f>IF(N36=0,0,N36/H33*100)</f>
        <v>0</v>
      </c>
      <c r="I34" s="210"/>
      <c r="J34" s="233" t="s">
        <v>37</v>
      </c>
      <c r="K34" s="234"/>
      <c r="L34" s="234"/>
      <c r="M34" s="234"/>
      <c r="N34" s="235"/>
      <c r="R34" s="228"/>
      <c r="S34" s="229"/>
      <c r="IP34" s="188"/>
      <c r="IQ34" s="186" t="s">
        <v>273</v>
      </c>
      <c r="IR34" s="26" t="s">
        <v>61</v>
      </c>
      <c r="IS34" s="186" t="s">
        <v>212</v>
      </c>
      <c r="IT34" s="184">
        <v>14785.84</v>
      </c>
    </row>
    <row r="35" spans="2:254" ht="13.5" customHeight="1">
      <c r="B35" s="226" t="s">
        <v>101</v>
      </c>
      <c r="C35" s="47" t="s">
        <v>176</v>
      </c>
      <c r="D35" s="33" t="s">
        <v>24</v>
      </c>
      <c r="E35" s="47" t="s">
        <v>176</v>
      </c>
      <c r="F35" s="48" t="s">
        <v>21</v>
      </c>
      <c r="G35" s="47" t="s">
        <v>176</v>
      </c>
      <c r="H35" s="49" t="s">
        <v>102</v>
      </c>
      <c r="I35" s="47" t="s">
        <v>176</v>
      </c>
      <c r="J35" s="49" t="s">
        <v>105</v>
      </c>
      <c r="K35" s="47" t="s">
        <v>176</v>
      </c>
      <c r="L35" s="49" t="s">
        <v>22</v>
      </c>
      <c r="N35" s="50" t="s">
        <v>23</v>
      </c>
      <c r="R35" s="228"/>
      <c r="S35" s="229"/>
      <c r="IO35" s="27"/>
      <c r="IP35" s="188"/>
      <c r="IQ35" s="186" t="s">
        <v>274</v>
      </c>
      <c r="IR35" s="26" t="s">
        <v>52</v>
      </c>
      <c r="IS35" s="186" t="s">
        <v>213</v>
      </c>
      <c r="IT35" s="184">
        <v>17697.89</v>
      </c>
    </row>
    <row r="36" spans="2:254" ht="13.5" customHeight="1">
      <c r="B36" s="227"/>
      <c r="C36" s="45">
        <v>3062</v>
      </c>
      <c r="D36" s="38" t="s">
        <v>25</v>
      </c>
      <c r="E36" s="45">
        <v>3063</v>
      </c>
      <c r="F36" s="108">
        <v>0</v>
      </c>
      <c r="G36" s="109">
        <v>3064</v>
      </c>
      <c r="H36" s="110">
        <v>0</v>
      </c>
      <c r="I36" s="109">
        <v>3065</v>
      </c>
      <c r="J36" s="110">
        <v>0</v>
      </c>
      <c r="K36" s="109">
        <v>3066</v>
      </c>
      <c r="L36" s="110">
        <v>0</v>
      </c>
      <c r="M36" s="111"/>
      <c r="N36" s="107">
        <f>F36+H36+J36+L36</f>
        <v>0</v>
      </c>
      <c r="R36" s="228"/>
      <c r="S36" s="229"/>
      <c r="IP36" s="188"/>
      <c r="IQ36" s="186" t="s">
        <v>275</v>
      </c>
      <c r="IR36" s="26" t="s">
        <v>82</v>
      </c>
      <c r="IS36" s="186" t="s">
        <v>184</v>
      </c>
      <c r="IT36" s="184">
        <v>0</v>
      </c>
    </row>
    <row r="37" spans="2:254" ht="15">
      <c r="B37" s="23" t="s">
        <v>30</v>
      </c>
      <c r="J37" s="2"/>
      <c r="K37" s="6"/>
      <c r="V37" s="122" t="s">
        <v>298</v>
      </c>
      <c r="IP37" s="188"/>
      <c r="IQ37" s="186" t="s">
        <v>276</v>
      </c>
      <c r="IR37" s="26" t="s">
        <v>53</v>
      </c>
      <c r="IS37" s="186" t="s">
        <v>215</v>
      </c>
      <c r="IT37" s="184">
        <v>0</v>
      </c>
    </row>
    <row r="38" spans="2:254" ht="15.75">
      <c r="B38" s="51" t="s">
        <v>11</v>
      </c>
      <c r="C38" s="45">
        <v>3067</v>
      </c>
      <c r="D38" s="179">
        <f>_xlfn.IFERROR(+VLOOKUP(N38,Hoja1!B3:D53,3,FALSE),"")</f>
      </c>
      <c r="E38" s="45">
        <v>3068</v>
      </c>
      <c r="F38" s="52" t="s">
        <v>98</v>
      </c>
      <c r="H38" s="114"/>
      <c r="J38" s="53" t="s">
        <v>99</v>
      </c>
      <c r="K38" s="45">
        <v>3069</v>
      </c>
      <c r="L38" s="115">
        <f>_xlfn.IFERROR(IF(OR(D38="",H38=""),"",H38*1-D38*1+1),"")</f>
      </c>
      <c r="N38" s="178">
        <f>_xlfn.IFERROR(+VLOOKUP(S18,IQ2:IS52,3,FALSE),"")</f>
      </c>
      <c r="IP38" s="188"/>
      <c r="IQ38" s="186" t="s">
        <v>277</v>
      </c>
      <c r="IR38" s="26" t="s">
        <v>87</v>
      </c>
      <c r="IS38" s="186" t="s">
        <v>216</v>
      </c>
      <c r="IT38" s="184">
        <v>0</v>
      </c>
    </row>
    <row r="39" spans="2:254" ht="15">
      <c r="B39" s="23" t="s">
        <v>39</v>
      </c>
      <c r="J39" s="2"/>
      <c r="K39" s="6"/>
      <c r="IP39" s="188"/>
      <c r="IQ39" s="186" t="s">
        <v>278</v>
      </c>
      <c r="IR39" s="26" t="s">
        <v>75</v>
      </c>
      <c r="IS39" s="186" t="s">
        <v>217</v>
      </c>
      <c r="IT39" s="184">
        <v>0</v>
      </c>
    </row>
    <row r="40" spans="1:254" ht="30" customHeight="1">
      <c r="A40" s="71"/>
      <c r="B40" s="222" t="s">
        <v>18</v>
      </c>
      <c r="C40" s="203" t="s">
        <v>40</v>
      </c>
      <c r="D40" s="204"/>
      <c r="E40" s="204"/>
      <c r="F40" s="205"/>
      <c r="G40" s="54" t="s">
        <v>12</v>
      </c>
      <c r="H40" s="203" t="s">
        <v>238</v>
      </c>
      <c r="I40" s="204"/>
      <c r="J40" s="204"/>
      <c r="K40" s="205" t="s">
        <v>31</v>
      </c>
      <c r="L40" s="203" t="s">
        <v>31</v>
      </c>
      <c r="M40" s="204"/>
      <c r="N40" s="204"/>
      <c r="O40" s="205" t="s">
        <v>100</v>
      </c>
      <c r="P40" s="203" t="s">
        <v>239</v>
      </c>
      <c r="Q40" s="204"/>
      <c r="R40" s="205"/>
      <c r="IP40" s="188"/>
      <c r="IQ40" s="186" t="s">
        <v>279</v>
      </c>
      <c r="IR40" s="26" t="s">
        <v>76</v>
      </c>
      <c r="IS40" s="186" t="s">
        <v>218</v>
      </c>
      <c r="IT40" s="184">
        <v>37528.61</v>
      </c>
    </row>
    <row r="41" spans="1:254" ht="15">
      <c r="A41" s="72" t="s">
        <v>176</v>
      </c>
      <c r="B41" s="223"/>
      <c r="C41" s="45" t="s">
        <v>176</v>
      </c>
      <c r="D41" s="55" t="s">
        <v>13</v>
      </c>
      <c r="E41" s="45" t="s">
        <v>176</v>
      </c>
      <c r="F41" s="55" t="s">
        <v>14</v>
      </c>
      <c r="G41" s="45" t="s">
        <v>176</v>
      </c>
      <c r="H41" s="56" t="s">
        <v>13</v>
      </c>
      <c r="I41" s="45" t="s">
        <v>176</v>
      </c>
      <c r="J41" s="56" t="s">
        <v>14</v>
      </c>
      <c r="K41" s="45" t="s">
        <v>176</v>
      </c>
      <c r="L41" s="56" t="s">
        <v>13</v>
      </c>
      <c r="M41" s="45" t="s">
        <v>176</v>
      </c>
      <c r="N41" s="56" t="s">
        <v>14</v>
      </c>
      <c r="O41" s="45" t="s">
        <v>176</v>
      </c>
      <c r="P41" s="56" t="s">
        <v>13</v>
      </c>
      <c r="Q41" s="45" t="s">
        <v>176</v>
      </c>
      <c r="R41" s="56" t="s">
        <v>14</v>
      </c>
      <c r="U41" s="6"/>
      <c r="IP41" s="188"/>
      <c r="IQ41" s="186" t="s">
        <v>280</v>
      </c>
      <c r="IR41" s="26" t="s">
        <v>54</v>
      </c>
      <c r="IS41" s="186" t="s">
        <v>219</v>
      </c>
      <c r="IT41" s="184">
        <v>0</v>
      </c>
    </row>
    <row r="42" spans="1:254" ht="15.75">
      <c r="A42" s="72">
        <f>+K38+1</f>
        <v>3070</v>
      </c>
      <c r="B42" s="57">
        <v>42294</v>
      </c>
      <c r="C42" s="58">
        <f>+A82+1</f>
        <v>3111</v>
      </c>
      <c r="D42" s="97">
        <f>_xlfn.IFERROR(+VLOOKUP($N$38,Hoja1!$F$60:$X$112,'Estimado Produción'!$S42,FALSE),0)</f>
        <v>0</v>
      </c>
      <c r="E42" s="58">
        <f>+C82+1</f>
        <v>3152</v>
      </c>
      <c r="F42" s="97">
        <f>D42</f>
        <v>0</v>
      </c>
      <c r="G42" s="58">
        <f>+E82+1</f>
        <v>3193</v>
      </c>
      <c r="H42" s="97">
        <f>_xlfn.IFERROR(+VLOOKUP($N$38,Hoja1!$F$122:$X$173,'Estimado Produción'!$S42,FALSE),0)</f>
        <v>0</v>
      </c>
      <c r="I42" s="58">
        <f>+G82+1</f>
        <v>3234</v>
      </c>
      <c r="J42" s="97">
        <f>H42</f>
        <v>0</v>
      </c>
      <c r="K42" s="58">
        <f>+I82+1</f>
        <v>3275</v>
      </c>
      <c r="L42" s="97">
        <f>+_xlfn.IFERROR((P42/H42)*100,0)</f>
        <v>0</v>
      </c>
      <c r="M42" s="58">
        <f>+K82+1</f>
        <v>3316</v>
      </c>
      <c r="N42" s="97">
        <f aca="true" t="shared" si="0" ref="N42:N82">IF(J42=0,0,R42/J42*100)</f>
        <v>0</v>
      </c>
      <c r="O42" s="58">
        <f>+M82+1</f>
        <v>3357</v>
      </c>
      <c r="P42" s="97">
        <f>_xlfn.IFERROR(+VLOOKUP($N$38,Hoja1!$F$182:$X$233,'Estimado Produción'!$S42,FALSE),0)</f>
        <v>0</v>
      </c>
      <c r="Q42" s="58">
        <f>+O82+1</f>
        <v>3398</v>
      </c>
      <c r="R42" s="97">
        <f>P42</f>
        <v>0</v>
      </c>
      <c r="S42" s="26">
        <v>3</v>
      </c>
      <c r="U42" s="6"/>
      <c r="IP42" s="188"/>
      <c r="IQ42" s="186" t="s">
        <v>281</v>
      </c>
      <c r="IR42" s="26" t="s">
        <v>77</v>
      </c>
      <c r="IS42" s="186" t="s">
        <v>220</v>
      </c>
      <c r="IT42" s="184">
        <v>0</v>
      </c>
    </row>
    <row r="43" spans="1:254" ht="15.75">
      <c r="A43" s="72">
        <f>+A42+1</f>
        <v>3071</v>
      </c>
      <c r="B43" s="59">
        <f aca="true" t="shared" si="1" ref="B43:B79">B42+7</f>
        <v>42301</v>
      </c>
      <c r="C43" s="58">
        <f>+C42+1</f>
        <v>3112</v>
      </c>
      <c r="D43" s="98">
        <f>_xlfn.IFERROR(+VLOOKUP($N$38,Hoja1!$F$60:$X$112,'Estimado Produción'!$S43,FALSE),0)</f>
        <v>0</v>
      </c>
      <c r="E43" s="58">
        <f>+E42+1</f>
        <v>3153</v>
      </c>
      <c r="F43" s="98">
        <f aca="true" t="shared" si="2" ref="F43:F82">F42+D43</f>
        <v>0</v>
      </c>
      <c r="G43" s="58">
        <f>+G42+1</f>
        <v>3194</v>
      </c>
      <c r="H43" s="98">
        <f>_xlfn.IFERROR(+VLOOKUP($N$38,Hoja1!$F$122:$X$173,'Estimado Produción'!$S43,FALSE),0)</f>
        <v>0</v>
      </c>
      <c r="I43" s="58">
        <f>+I42+1</f>
        <v>3235</v>
      </c>
      <c r="J43" s="98">
        <f aca="true" t="shared" si="3" ref="J43:J82">J42+H43</f>
        <v>0</v>
      </c>
      <c r="K43" s="58">
        <f>+K42+1</f>
        <v>3276</v>
      </c>
      <c r="L43" s="98">
        <f aca="true" t="shared" si="4" ref="L43:L64">+_xlfn.IFERROR((P43/H43)*100,0)</f>
        <v>0</v>
      </c>
      <c r="M43" s="58">
        <f>+M42+1</f>
        <v>3317</v>
      </c>
      <c r="N43" s="98">
        <f t="shared" si="0"/>
        <v>0</v>
      </c>
      <c r="O43" s="58">
        <f>+O42+1</f>
        <v>3358</v>
      </c>
      <c r="P43" s="98">
        <f>_xlfn.IFERROR(+VLOOKUP($N$38,Hoja1!$F$182:$X$233,'Estimado Produción'!$S43,FALSE),0)</f>
        <v>0</v>
      </c>
      <c r="Q43" s="58">
        <f>+Q42+1</f>
        <v>3399</v>
      </c>
      <c r="R43" s="98">
        <f aca="true" t="shared" si="5" ref="R43:R82">R42+P43</f>
        <v>0</v>
      </c>
      <c r="S43" s="26">
        <v>4</v>
      </c>
      <c r="U43" s="6"/>
      <c r="IP43" s="188"/>
      <c r="IQ43" s="186" t="s">
        <v>282</v>
      </c>
      <c r="IR43" s="26" t="s">
        <v>45</v>
      </c>
      <c r="IS43" s="186" t="s">
        <v>214</v>
      </c>
      <c r="IT43" s="184">
        <v>0</v>
      </c>
    </row>
    <row r="44" spans="1:254" ht="15.75">
      <c r="A44" s="72">
        <f aca="true" t="shared" si="6" ref="A44:M82">+A43+1</f>
        <v>3072</v>
      </c>
      <c r="B44" s="59">
        <f t="shared" si="1"/>
        <v>42308</v>
      </c>
      <c r="C44" s="58">
        <f t="shared" si="6"/>
        <v>3113</v>
      </c>
      <c r="D44" s="98">
        <f>_xlfn.IFERROR(+VLOOKUP($N$38,Hoja1!$F$60:$X$112,'Estimado Produción'!$S44,FALSE),0)</f>
        <v>0</v>
      </c>
      <c r="E44" s="58">
        <f t="shared" si="6"/>
        <v>3154</v>
      </c>
      <c r="F44" s="98">
        <f t="shared" si="2"/>
        <v>0</v>
      </c>
      <c r="G44" s="58">
        <f t="shared" si="6"/>
        <v>3195</v>
      </c>
      <c r="H44" s="98">
        <f>_xlfn.IFERROR(+VLOOKUP($N$38,Hoja1!$F$122:$X$173,'Estimado Produción'!$S44,FALSE),0)</f>
        <v>0</v>
      </c>
      <c r="I44" s="58">
        <f t="shared" si="6"/>
        <v>3236</v>
      </c>
      <c r="J44" s="98">
        <f t="shared" si="3"/>
        <v>0</v>
      </c>
      <c r="K44" s="58">
        <f t="shared" si="6"/>
        <v>3277</v>
      </c>
      <c r="L44" s="98">
        <f t="shared" si="4"/>
        <v>0</v>
      </c>
      <c r="M44" s="58">
        <f t="shared" si="6"/>
        <v>3318</v>
      </c>
      <c r="N44" s="98">
        <f t="shared" si="0"/>
        <v>0</v>
      </c>
      <c r="O44" s="58">
        <f aca="true" t="shared" si="7" ref="O44:O82">+O43+1</f>
        <v>3359</v>
      </c>
      <c r="P44" s="98">
        <f>_xlfn.IFERROR(+VLOOKUP($N$38,Hoja1!$F$182:$X$233,'Estimado Produción'!$S44,FALSE),0)</f>
        <v>0</v>
      </c>
      <c r="Q44" s="58">
        <f aca="true" t="shared" si="8" ref="Q44:Q82">+Q43+1</f>
        <v>3400</v>
      </c>
      <c r="R44" s="98">
        <f t="shared" si="5"/>
        <v>0</v>
      </c>
      <c r="S44" s="26">
        <v>5</v>
      </c>
      <c r="U44" s="6"/>
      <c r="IP44" s="188"/>
      <c r="IQ44" s="186" t="s">
        <v>283</v>
      </c>
      <c r="IR44" s="26" t="s">
        <v>67</v>
      </c>
      <c r="IS44" s="186" t="s">
        <v>221</v>
      </c>
      <c r="IT44" s="184">
        <v>24127.88</v>
      </c>
    </row>
    <row r="45" spans="1:254" ht="15.75">
      <c r="A45" s="72">
        <f t="shared" si="6"/>
        <v>3073</v>
      </c>
      <c r="B45" s="59">
        <f t="shared" si="1"/>
        <v>42315</v>
      </c>
      <c r="C45" s="58">
        <f t="shared" si="6"/>
        <v>3114</v>
      </c>
      <c r="D45" s="98">
        <f>_xlfn.IFERROR(+VLOOKUP($N$38,Hoja1!$F$60:$X$112,'Estimado Produción'!$S45,FALSE),0)</f>
        <v>0</v>
      </c>
      <c r="E45" s="58">
        <f t="shared" si="6"/>
        <v>3155</v>
      </c>
      <c r="F45" s="98">
        <f t="shared" si="2"/>
        <v>0</v>
      </c>
      <c r="G45" s="58">
        <f t="shared" si="6"/>
        <v>3196</v>
      </c>
      <c r="H45" s="98">
        <f>_xlfn.IFERROR(+VLOOKUP($N$38,Hoja1!$F$122:$X$173,'Estimado Produción'!$S45,FALSE),0)</f>
        <v>0</v>
      </c>
      <c r="I45" s="58">
        <f t="shared" si="6"/>
        <v>3237</v>
      </c>
      <c r="J45" s="98">
        <f t="shared" si="3"/>
        <v>0</v>
      </c>
      <c r="K45" s="58">
        <f t="shared" si="6"/>
        <v>3278</v>
      </c>
      <c r="L45" s="98">
        <f t="shared" si="4"/>
        <v>0</v>
      </c>
      <c r="M45" s="58">
        <f t="shared" si="6"/>
        <v>3319</v>
      </c>
      <c r="N45" s="98">
        <f t="shared" si="0"/>
        <v>0</v>
      </c>
      <c r="O45" s="58">
        <f t="shared" si="7"/>
        <v>3360</v>
      </c>
      <c r="P45" s="98">
        <f>_xlfn.IFERROR(+VLOOKUP($N$38,Hoja1!$F$182:$X$233,'Estimado Produción'!$S45,FALSE),0)</f>
        <v>0</v>
      </c>
      <c r="Q45" s="58">
        <f t="shared" si="8"/>
        <v>3401</v>
      </c>
      <c r="R45" s="98">
        <f t="shared" si="5"/>
        <v>0</v>
      </c>
      <c r="S45" s="26">
        <v>6</v>
      </c>
      <c r="U45" s="6"/>
      <c r="IP45" s="188"/>
      <c r="IQ45" s="186" t="s">
        <v>284</v>
      </c>
      <c r="IR45" s="26" t="s">
        <v>78</v>
      </c>
      <c r="IS45" s="186" t="s">
        <v>222</v>
      </c>
      <c r="IT45" s="184">
        <v>1811.21</v>
      </c>
    </row>
    <row r="46" spans="1:254" ht="15.75">
      <c r="A46" s="72">
        <f t="shared" si="6"/>
        <v>3074</v>
      </c>
      <c r="B46" s="59">
        <f t="shared" si="1"/>
        <v>42322</v>
      </c>
      <c r="C46" s="58">
        <f t="shared" si="6"/>
        <v>3115</v>
      </c>
      <c r="D46" s="98">
        <f>_xlfn.IFERROR(+VLOOKUP($N$38,Hoja1!$F$60:$X$112,'Estimado Produción'!$S46,FALSE),0)</f>
        <v>0</v>
      </c>
      <c r="E46" s="58">
        <f t="shared" si="6"/>
        <v>3156</v>
      </c>
      <c r="F46" s="98">
        <f t="shared" si="2"/>
        <v>0</v>
      </c>
      <c r="G46" s="58">
        <f t="shared" si="6"/>
        <v>3197</v>
      </c>
      <c r="H46" s="98">
        <f>_xlfn.IFERROR(+VLOOKUP($N$38,Hoja1!$F$122:$X$173,'Estimado Produción'!$S46,FALSE),0)</f>
        <v>0</v>
      </c>
      <c r="I46" s="58">
        <f t="shared" si="6"/>
        <v>3238</v>
      </c>
      <c r="J46" s="98">
        <f t="shared" si="3"/>
        <v>0</v>
      </c>
      <c r="K46" s="58">
        <f t="shared" si="6"/>
        <v>3279</v>
      </c>
      <c r="L46" s="98">
        <f t="shared" si="4"/>
        <v>0</v>
      </c>
      <c r="M46" s="58">
        <f t="shared" si="6"/>
        <v>3320</v>
      </c>
      <c r="N46" s="98">
        <f t="shared" si="0"/>
        <v>0</v>
      </c>
      <c r="O46" s="58">
        <f t="shared" si="7"/>
        <v>3361</v>
      </c>
      <c r="P46" s="98">
        <f>_xlfn.IFERROR(+VLOOKUP($N$38,Hoja1!$F$182:$X$233,'Estimado Produción'!$S46,FALSE),0)</f>
        <v>0</v>
      </c>
      <c r="Q46" s="58">
        <f t="shared" si="8"/>
        <v>3402</v>
      </c>
      <c r="R46" s="98">
        <f t="shared" si="5"/>
        <v>0</v>
      </c>
      <c r="S46" s="26">
        <v>7</v>
      </c>
      <c r="U46" s="6"/>
      <c r="IO46" s="27"/>
      <c r="IP46" s="188"/>
      <c r="IQ46" s="186" t="s">
        <v>285</v>
      </c>
      <c r="IR46" s="26" t="s">
        <v>55</v>
      </c>
      <c r="IS46" s="186" t="s">
        <v>223</v>
      </c>
      <c r="IT46" s="184">
        <v>55180.255</v>
      </c>
    </row>
    <row r="47" spans="1:254" ht="15.75">
      <c r="A47" s="72">
        <f t="shared" si="6"/>
        <v>3075</v>
      </c>
      <c r="B47" s="59">
        <f t="shared" si="1"/>
        <v>42329</v>
      </c>
      <c r="C47" s="58">
        <f t="shared" si="6"/>
        <v>3116</v>
      </c>
      <c r="D47" s="98">
        <f>_xlfn.IFERROR(+VLOOKUP($N$38,Hoja1!$F$60:$X$112,'Estimado Produción'!$S47,FALSE),0)</f>
        <v>0</v>
      </c>
      <c r="E47" s="58">
        <f t="shared" si="6"/>
        <v>3157</v>
      </c>
      <c r="F47" s="98">
        <f t="shared" si="2"/>
        <v>0</v>
      </c>
      <c r="G47" s="58">
        <f t="shared" si="6"/>
        <v>3198</v>
      </c>
      <c r="H47" s="98">
        <f>_xlfn.IFERROR(+VLOOKUP($N$38,Hoja1!$F$122:$X$173,'Estimado Produción'!$S47,FALSE),0)</f>
        <v>0</v>
      </c>
      <c r="I47" s="58">
        <f t="shared" si="6"/>
        <v>3239</v>
      </c>
      <c r="J47" s="98">
        <f t="shared" si="3"/>
        <v>0</v>
      </c>
      <c r="K47" s="58">
        <f t="shared" si="6"/>
        <v>3280</v>
      </c>
      <c r="L47" s="98">
        <f t="shared" si="4"/>
        <v>0</v>
      </c>
      <c r="M47" s="58">
        <f t="shared" si="6"/>
        <v>3321</v>
      </c>
      <c r="N47" s="98">
        <f t="shared" si="0"/>
        <v>0</v>
      </c>
      <c r="O47" s="58">
        <f t="shared" si="7"/>
        <v>3362</v>
      </c>
      <c r="P47" s="98">
        <f>_xlfn.IFERROR(+VLOOKUP($N$38,Hoja1!$F$182:$X$233,'Estimado Produción'!$S47,FALSE),0)</f>
        <v>0</v>
      </c>
      <c r="Q47" s="58">
        <f t="shared" si="8"/>
        <v>3403</v>
      </c>
      <c r="R47" s="98">
        <f t="shared" si="5"/>
        <v>0</v>
      </c>
      <c r="S47" s="26">
        <v>8</v>
      </c>
      <c r="U47" s="6"/>
      <c r="IP47" s="188"/>
      <c r="IQ47" s="186" t="s">
        <v>286</v>
      </c>
      <c r="IR47" s="26" t="s">
        <v>81</v>
      </c>
      <c r="IS47" s="186" t="s">
        <v>181</v>
      </c>
      <c r="IT47" s="184">
        <v>0</v>
      </c>
    </row>
    <row r="48" spans="1:254" ht="15.75">
      <c r="A48" s="72">
        <f t="shared" si="6"/>
        <v>3076</v>
      </c>
      <c r="B48" s="59">
        <f t="shared" si="1"/>
        <v>42336</v>
      </c>
      <c r="C48" s="58">
        <f t="shared" si="6"/>
        <v>3117</v>
      </c>
      <c r="D48" s="98">
        <f>_xlfn.IFERROR(+VLOOKUP($N$38,Hoja1!$F$60:$X$112,'Estimado Produción'!$S48,FALSE),0)</f>
        <v>0</v>
      </c>
      <c r="E48" s="58">
        <f t="shared" si="6"/>
        <v>3158</v>
      </c>
      <c r="F48" s="98">
        <f t="shared" si="2"/>
        <v>0</v>
      </c>
      <c r="G48" s="58">
        <f t="shared" si="6"/>
        <v>3199</v>
      </c>
      <c r="H48" s="98">
        <f>_xlfn.IFERROR(+VLOOKUP($N$38,Hoja1!$F$122:$X$173,'Estimado Produción'!$S48,FALSE),0)</f>
        <v>0</v>
      </c>
      <c r="I48" s="58">
        <f t="shared" si="6"/>
        <v>3240</v>
      </c>
      <c r="J48" s="98">
        <f t="shared" si="3"/>
        <v>0</v>
      </c>
      <c r="K48" s="58">
        <f t="shared" si="6"/>
        <v>3281</v>
      </c>
      <c r="L48" s="98">
        <f t="shared" si="4"/>
        <v>0</v>
      </c>
      <c r="M48" s="58">
        <f t="shared" si="6"/>
        <v>3322</v>
      </c>
      <c r="N48" s="98">
        <f t="shared" si="0"/>
        <v>0</v>
      </c>
      <c r="O48" s="58">
        <f t="shared" si="7"/>
        <v>3363</v>
      </c>
      <c r="P48" s="98">
        <f>_xlfn.IFERROR(+VLOOKUP($N$38,Hoja1!$F$182:$X$233,'Estimado Produción'!$S48,FALSE),0)</f>
        <v>0</v>
      </c>
      <c r="Q48" s="58">
        <f t="shared" si="8"/>
        <v>3404</v>
      </c>
      <c r="R48" s="98">
        <f t="shared" si="5"/>
        <v>0</v>
      </c>
      <c r="S48" s="26">
        <v>9</v>
      </c>
      <c r="U48" s="6"/>
      <c r="IO48" s="27"/>
      <c r="IP48" s="188"/>
      <c r="IQ48" s="186" t="s">
        <v>287</v>
      </c>
      <c r="IR48" s="26" t="s">
        <v>68</v>
      </c>
      <c r="IS48" s="186" t="s">
        <v>224</v>
      </c>
      <c r="IT48" s="184">
        <v>141.56</v>
      </c>
    </row>
    <row r="49" spans="1:254" ht="15.75">
      <c r="A49" s="72">
        <f t="shared" si="6"/>
        <v>3077</v>
      </c>
      <c r="B49" s="59">
        <f t="shared" si="1"/>
        <v>42343</v>
      </c>
      <c r="C49" s="58">
        <f t="shared" si="6"/>
        <v>3118</v>
      </c>
      <c r="D49" s="98">
        <f>_xlfn.IFERROR(+VLOOKUP($N$38,Hoja1!$F$60:$X$112,'Estimado Produción'!$S49,FALSE),0)</f>
        <v>0</v>
      </c>
      <c r="E49" s="58">
        <f t="shared" si="6"/>
        <v>3159</v>
      </c>
      <c r="F49" s="98">
        <f t="shared" si="2"/>
        <v>0</v>
      </c>
      <c r="G49" s="58">
        <f t="shared" si="6"/>
        <v>3200</v>
      </c>
      <c r="H49" s="98">
        <f>_xlfn.IFERROR(+VLOOKUP($N$38,Hoja1!$F$122:$X$173,'Estimado Produción'!$S49,FALSE),0)</f>
        <v>0</v>
      </c>
      <c r="I49" s="58">
        <f t="shared" si="6"/>
        <v>3241</v>
      </c>
      <c r="J49" s="98">
        <f t="shared" si="3"/>
        <v>0</v>
      </c>
      <c r="K49" s="58">
        <f t="shared" si="6"/>
        <v>3282</v>
      </c>
      <c r="L49" s="98">
        <f t="shared" si="4"/>
        <v>0</v>
      </c>
      <c r="M49" s="58">
        <f t="shared" si="6"/>
        <v>3323</v>
      </c>
      <c r="N49" s="98">
        <f t="shared" si="0"/>
        <v>0</v>
      </c>
      <c r="O49" s="58">
        <f t="shared" si="7"/>
        <v>3364</v>
      </c>
      <c r="P49" s="98">
        <f>_xlfn.IFERROR(+VLOOKUP($N$38,Hoja1!$F$182:$X$233,'Estimado Produción'!$S49,FALSE),0)</f>
        <v>0</v>
      </c>
      <c r="Q49" s="58">
        <f t="shared" si="8"/>
        <v>3405</v>
      </c>
      <c r="R49" s="98">
        <f t="shared" si="5"/>
        <v>0</v>
      </c>
      <c r="S49" s="26">
        <v>10</v>
      </c>
      <c r="U49" s="6"/>
      <c r="IP49" s="188"/>
      <c r="IQ49" s="186" t="s">
        <v>288</v>
      </c>
      <c r="IR49" s="26" t="s">
        <v>79</v>
      </c>
      <c r="IS49" s="186" t="s">
        <v>225</v>
      </c>
      <c r="IT49" s="184">
        <v>0</v>
      </c>
    </row>
    <row r="50" spans="1:254" ht="15.75" customHeight="1">
      <c r="A50" s="72">
        <f t="shared" si="6"/>
        <v>3078</v>
      </c>
      <c r="B50" s="59">
        <f t="shared" si="1"/>
        <v>42350</v>
      </c>
      <c r="C50" s="58">
        <f t="shared" si="6"/>
        <v>3119</v>
      </c>
      <c r="D50" s="98">
        <f>_xlfn.IFERROR(+VLOOKUP($N$38,Hoja1!$F$60:$X$112,'Estimado Produción'!$S50,FALSE),0)</f>
        <v>0</v>
      </c>
      <c r="E50" s="58">
        <f t="shared" si="6"/>
        <v>3160</v>
      </c>
      <c r="F50" s="98">
        <f t="shared" si="2"/>
        <v>0</v>
      </c>
      <c r="G50" s="58">
        <f t="shared" si="6"/>
        <v>3201</v>
      </c>
      <c r="H50" s="98">
        <f>_xlfn.IFERROR(+VLOOKUP($N$38,Hoja1!$F$122:$X$173,'Estimado Produción'!$S50,FALSE),0)</f>
        <v>0</v>
      </c>
      <c r="I50" s="58">
        <f t="shared" si="6"/>
        <v>3242</v>
      </c>
      <c r="J50" s="98">
        <f t="shared" si="3"/>
        <v>0</v>
      </c>
      <c r="K50" s="58">
        <f t="shared" si="6"/>
        <v>3283</v>
      </c>
      <c r="L50" s="98">
        <f t="shared" si="4"/>
        <v>0</v>
      </c>
      <c r="M50" s="58">
        <f t="shared" si="6"/>
        <v>3324</v>
      </c>
      <c r="N50" s="98">
        <f t="shared" si="0"/>
        <v>0</v>
      </c>
      <c r="O50" s="58">
        <f t="shared" si="7"/>
        <v>3365</v>
      </c>
      <c r="P50" s="98">
        <f>_xlfn.IFERROR(+VLOOKUP($N$38,Hoja1!$F$182:$X$233,'Estimado Produción'!$S50,FALSE),0)</f>
        <v>0</v>
      </c>
      <c r="Q50" s="58">
        <f t="shared" si="8"/>
        <v>3406</v>
      </c>
      <c r="R50" s="98">
        <f t="shared" si="5"/>
        <v>0</v>
      </c>
      <c r="S50" s="26">
        <v>11</v>
      </c>
      <c r="T50" s="177"/>
      <c r="U50" s="177"/>
      <c r="V50" s="177"/>
      <c r="IP50" s="188"/>
      <c r="IQ50" s="186" t="s">
        <v>289</v>
      </c>
      <c r="IR50" s="26" t="s">
        <v>84</v>
      </c>
      <c r="IS50" s="186" t="s">
        <v>202</v>
      </c>
      <c r="IT50" s="184">
        <v>18858.75</v>
      </c>
    </row>
    <row r="51" spans="1:254" ht="15.75" customHeight="1">
      <c r="A51" s="72">
        <f t="shared" si="6"/>
        <v>3079</v>
      </c>
      <c r="B51" s="59">
        <f t="shared" si="1"/>
        <v>42357</v>
      </c>
      <c r="C51" s="58">
        <f t="shared" si="6"/>
        <v>3120</v>
      </c>
      <c r="D51" s="98">
        <f>_xlfn.IFERROR(+VLOOKUP($N$38,Hoja1!$F$60:$X$112,'Estimado Produción'!$S51,FALSE),0)</f>
        <v>0</v>
      </c>
      <c r="E51" s="58">
        <f t="shared" si="6"/>
        <v>3161</v>
      </c>
      <c r="F51" s="98">
        <f t="shared" si="2"/>
        <v>0</v>
      </c>
      <c r="G51" s="58">
        <f t="shared" si="6"/>
        <v>3202</v>
      </c>
      <c r="H51" s="98">
        <f>_xlfn.IFERROR(+VLOOKUP($N$38,Hoja1!$F$122:$X$173,'Estimado Produción'!$S51,FALSE),0)</f>
        <v>0</v>
      </c>
      <c r="I51" s="58">
        <f t="shared" si="6"/>
        <v>3243</v>
      </c>
      <c r="J51" s="98">
        <f t="shared" si="3"/>
        <v>0</v>
      </c>
      <c r="K51" s="58">
        <f t="shared" si="6"/>
        <v>3284</v>
      </c>
      <c r="L51" s="98">
        <f t="shared" si="4"/>
        <v>0</v>
      </c>
      <c r="M51" s="58">
        <f t="shared" si="6"/>
        <v>3325</v>
      </c>
      <c r="N51" s="98">
        <f t="shared" si="0"/>
        <v>0</v>
      </c>
      <c r="O51" s="58">
        <f t="shared" si="7"/>
        <v>3366</v>
      </c>
      <c r="P51" s="98">
        <f>_xlfn.IFERROR(+VLOOKUP($N$38,Hoja1!$F$182:$X$233,'Estimado Produción'!$S51,FALSE),0)</f>
        <v>0</v>
      </c>
      <c r="Q51" s="58">
        <f t="shared" si="8"/>
        <v>3407</v>
      </c>
      <c r="R51" s="98">
        <f t="shared" si="5"/>
        <v>0</v>
      </c>
      <c r="S51" s="26">
        <v>12</v>
      </c>
      <c r="T51" s="177"/>
      <c r="U51" s="177"/>
      <c r="V51" s="177"/>
      <c r="IO51" s="27"/>
      <c r="IP51" s="188"/>
      <c r="IQ51" s="186" t="s">
        <v>290</v>
      </c>
      <c r="IR51" s="26" t="s">
        <v>56</v>
      </c>
      <c r="IS51" s="186" t="s">
        <v>226</v>
      </c>
      <c r="IT51" s="184">
        <v>0</v>
      </c>
    </row>
    <row r="52" spans="1:254" ht="15.75">
      <c r="A52" s="72">
        <f t="shared" si="6"/>
        <v>3080</v>
      </c>
      <c r="B52" s="59">
        <f t="shared" si="1"/>
        <v>42364</v>
      </c>
      <c r="C52" s="58">
        <f t="shared" si="6"/>
        <v>3121</v>
      </c>
      <c r="D52" s="98">
        <f>_xlfn.IFERROR(+VLOOKUP($N$38,Hoja1!$F$60:$X$112,'Estimado Produción'!$S52,FALSE),0)</f>
        <v>0</v>
      </c>
      <c r="E52" s="58">
        <f t="shared" si="6"/>
        <v>3162</v>
      </c>
      <c r="F52" s="98">
        <f t="shared" si="2"/>
        <v>0</v>
      </c>
      <c r="G52" s="58">
        <f t="shared" si="6"/>
        <v>3203</v>
      </c>
      <c r="H52" s="98">
        <f>_xlfn.IFERROR(+VLOOKUP($N$38,Hoja1!$F$122:$X$173,'Estimado Produción'!$S52,FALSE),0)</f>
        <v>0</v>
      </c>
      <c r="I52" s="58">
        <f t="shared" si="6"/>
        <v>3244</v>
      </c>
      <c r="J52" s="98">
        <f t="shared" si="3"/>
        <v>0</v>
      </c>
      <c r="K52" s="58">
        <f t="shared" si="6"/>
        <v>3285</v>
      </c>
      <c r="L52" s="98">
        <f t="shared" si="4"/>
        <v>0</v>
      </c>
      <c r="M52" s="58">
        <f t="shared" si="6"/>
        <v>3326</v>
      </c>
      <c r="N52" s="98">
        <f t="shared" si="0"/>
        <v>0</v>
      </c>
      <c r="O52" s="58">
        <f t="shared" si="7"/>
        <v>3367</v>
      </c>
      <c r="P52" s="98">
        <f>_xlfn.IFERROR(+VLOOKUP($N$38,Hoja1!$F$182:$X$233,'Estimado Produción'!$S52,FALSE),0)</f>
        <v>0</v>
      </c>
      <c r="Q52" s="58">
        <f t="shared" si="8"/>
        <v>3408</v>
      </c>
      <c r="R52" s="98">
        <f t="shared" si="5"/>
        <v>0</v>
      </c>
      <c r="S52" s="26">
        <v>13</v>
      </c>
      <c r="T52" s="177"/>
      <c r="U52" s="177"/>
      <c r="V52" s="177"/>
      <c r="IO52" s="27"/>
      <c r="IP52" s="188"/>
      <c r="IQ52" s="186" t="s">
        <v>291</v>
      </c>
      <c r="IR52" s="26" t="s">
        <v>46</v>
      </c>
      <c r="IS52" s="186" t="s">
        <v>227</v>
      </c>
      <c r="IT52" s="184">
        <v>404042.06</v>
      </c>
    </row>
    <row r="53" spans="1:250" ht="15.75">
      <c r="A53" s="72">
        <f t="shared" si="6"/>
        <v>3081</v>
      </c>
      <c r="B53" s="59">
        <f t="shared" si="1"/>
        <v>42371</v>
      </c>
      <c r="C53" s="58">
        <f t="shared" si="6"/>
        <v>3122</v>
      </c>
      <c r="D53" s="98">
        <f>_xlfn.IFERROR(+VLOOKUP($N$38,Hoja1!$F$60:$X$112,'Estimado Produción'!$S53,FALSE),0)</f>
        <v>0</v>
      </c>
      <c r="E53" s="58">
        <f t="shared" si="6"/>
        <v>3163</v>
      </c>
      <c r="F53" s="98">
        <f t="shared" si="2"/>
        <v>0</v>
      </c>
      <c r="G53" s="58">
        <f t="shared" si="6"/>
        <v>3204</v>
      </c>
      <c r="H53" s="98">
        <f>_xlfn.IFERROR(+VLOOKUP($N$38,Hoja1!$F$122:$X$173,'Estimado Produción'!$S53,FALSE),0)</f>
        <v>0</v>
      </c>
      <c r="I53" s="58">
        <f t="shared" si="6"/>
        <v>3245</v>
      </c>
      <c r="J53" s="98">
        <f t="shared" si="3"/>
        <v>0</v>
      </c>
      <c r="K53" s="58">
        <f t="shared" si="6"/>
        <v>3286</v>
      </c>
      <c r="L53" s="98">
        <f t="shared" si="4"/>
        <v>0</v>
      </c>
      <c r="M53" s="58">
        <f t="shared" si="6"/>
        <v>3327</v>
      </c>
      <c r="N53" s="98">
        <f t="shared" si="0"/>
        <v>0</v>
      </c>
      <c r="O53" s="58">
        <f t="shared" si="7"/>
        <v>3368</v>
      </c>
      <c r="P53" s="98">
        <f>_xlfn.IFERROR(+VLOOKUP($N$38,Hoja1!$F$182:$X$233,'Estimado Produción'!$S53,FALSE),0)</f>
        <v>0</v>
      </c>
      <c r="Q53" s="58">
        <f t="shared" si="8"/>
        <v>3409</v>
      </c>
      <c r="R53" s="98">
        <f t="shared" si="5"/>
        <v>0</v>
      </c>
      <c r="S53" s="26">
        <v>14</v>
      </c>
      <c r="U53" s="6"/>
      <c r="IP53" s="188"/>
    </row>
    <row r="54" spans="1:250" ht="15.75">
      <c r="A54" s="72">
        <f t="shared" si="6"/>
        <v>3082</v>
      </c>
      <c r="B54" s="59">
        <f t="shared" si="1"/>
        <v>42378</v>
      </c>
      <c r="C54" s="58">
        <f t="shared" si="6"/>
        <v>3123</v>
      </c>
      <c r="D54" s="98">
        <f>_xlfn.IFERROR(+VLOOKUP($N$38,Hoja1!$F$60:$X$112,'Estimado Produción'!$S54,FALSE),0)</f>
        <v>0</v>
      </c>
      <c r="E54" s="58">
        <f t="shared" si="6"/>
        <v>3164</v>
      </c>
      <c r="F54" s="98">
        <f t="shared" si="2"/>
        <v>0</v>
      </c>
      <c r="G54" s="58">
        <f t="shared" si="6"/>
        <v>3205</v>
      </c>
      <c r="H54" s="98">
        <f>_xlfn.IFERROR(+VLOOKUP($N$38,Hoja1!$F$122:$X$173,'Estimado Produción'!$S54,FALSE),0)</f>
        <v>0</v>
      </c>
      <c r="I54" s="58">
        <f t="shared" si="6"/>
        <v>3246</v>
      </c>
      <c r="J54" s="98">
        <f t="shared" si="3"/>
        <v>0</v>
      </c>
      <c r="K54" s="58">
        <f t="shared" si="6"/>
        <v>3287</v>
      </c>
      <c r="L54" s="98">
        <f t="shared" si="4"/>
        <v>0</v>
      </c>
      <c r="M54" s="58">
        <f t="shared" si="6"/>
        <v>3328</v>
      </c>
      <c r="N54" s="98">
        <f t="shared" si="0"/>
        <v>0</v>
      </c>
      <c r="O54" s="58">
        <f t="shared" si="7"/>
        <v>3369</v>
      </c>
      <c r="P54" s="98">
        <f>_xlfn.IFERROR(+VLOOKUP($N$38,Hoja1!$F$182:$X$233,'Estimado Produción'!$S54,FALSE),0)</f>
        <v>0</v>
      </c>
      <c r="Q54" s="58">
        <f t="shared" si="8"/>
        <v>3410</v>
      </c>
      <c r="R54" s="98">
        <f t="shared" si="5"/>
        <v>0</v>
      </c>
      <c r="S54" s="26">
        <v>15</v>
      </c>
      <c r="U54" s="6"/>
      <c r="IP54" s="188"/>
    </row>
    <row r="55" spans="1:253" ht="15.75">
      <c r="A55" s="72">
        <f t="shared" si="6"/>
        <v>3083</v>
      </c>
      <c r="B55" s="59">
        <f t="shared" si="1"/>
        <v>42385</v>
      </c>
      <c r="C55" s="58">
        <f t="shared" si="6"/>
        <v>3124</v>
      </c>
      <c r="D55" s="98">
        <f>_xlfn.IFERROR(+VLOOKUP($N$38,Hoja1!$F$60:$X$112,'Estimado Produción'!$S55,FALSE),0)</f>
        <v>0</v>
      </c>
      <c r="E55" s="58">
        <f t="shared" si="6"/>
        <v>3165</v>
      </c>
      <c r="F55" s="98">
        <f t="shared" si="2"/>
        <v>0</v>
      </c>
      <c r="G55" s="58">
        <f t="shared" si="6"/>
        <v>3206</v>
      </c>
      <c r="H55" s="98">
        <f>_xlfn.IFERROR(+VLOOKUP($N$38,Hoja1!$F$122:$X$173,'Estimado Produción'!$S55,FALSE),0)</f>
        <v>0</v>
      </c>
      <c r="I55" s="58">
        <f t="shared" si="6"/>
        <v>3247</v>
      </c>
      <c r="J55" s="98">
        <f t="shared" si="3"/>
        <v>0</v>
      </c>
      <c r="K55" s="58">
        <f t="shared" si="6"/>
        <v>3288</v>
      </c>
      <c r="L55" s="98">
        <f t="shared" si="4"/>
        <v>0</v>
      </c>
      <c r="M55" s="58">
        <f t="shared" si="6"/>
        <v>3329</v>
      </c>
      <c r="N55" s="98">
        <f t="shared" si="0"/>
        <v>0</v>
      </c>
      <c r="O55" s="58">
        <f t="shared" si="7"/>
        <v>3370</v>
      </c>
      <c r="P55" s="98">
        <f>_xlfn.IFERROR(+VLOOKUP($N$38,Hoja1!$F$182:$X$233,'Estimado Produción'!$S55,FALSE),0)</f>
        <v>0</v>
      </c>
      <c r="Q55" s="58">
        <f t="shared" si="8"/>
        <v>3411</v>
      </c>
      <c r="R55" s="98">
        <f t="shared" si="5"/>
        <v>0</v>
      </c>
      <c r="S55" s="26">
        <v>16</v>
      </c>
      <c r="U55" s="6"/>
      <c r="IP55" s="188"/>
      <c r="IQ55" s="22"/>
      <c r="IR55" s="22"/>
      <c r="IS55" s="22"/>
    </row>
    <row r="56" spans="1:253" ht="15.75">
      <c r="A56" s="72">
        <f t="shared" si="6"/>
        <v>3084</v>
      </c>
      <c r="B56" s="59">
        <f t="shared" si="1"/>
        <v>42392</v>
      </c>
      <c r="C56" s="58">
        <f t="shared" si="6"/>
        <v>3125</v>
      </c>
      <c r="D56" s="98">
        <f>_xlfn.IFERROR(+VLOOKUP($N$38,Hoja1!$F$60:$X$112,'Estimado Produción'!$S56,FALSE),0)</f>
        <v>0</v>
      </c>
      <c r="E56" s="58">
        <f t="shared" si="6"/>
        <v>3166</v>
      </c>
      <c r="F56" s="98">
        <f t="shared" si="2"/>
        <v>0</v>
      </c>
      <c r="G56" s="58">
        <f t="shared" si="6"/>
        <v>3207</v>
      </c>
      <c r="H56" s="98">
        <f>_xlfn.IFERROR(+VLOOKUP($N$38,Hoja1!$F$122:$X$173,'Estimado Produción'!$S56,FALSE),0)</f>
        <v>0</v>
      </c>
      <c r="I56" s="58">
        <f t="shared" si="6"/>
        <v>3248</v>
      </c>
      <c r="J56" s="98">
        <f t="shared" si="3"/>
        <v>0</v>
      </c>
      <c r="K56" s="58">
        <f t="shared" si="6"/>
        <v>3289</v>
      </c>
      <c r="L56" s="98">
        <f t="shared" si="4"/>
        <v>0</v>
      </c>
      <c r="M56" s="58">
        <f t="shared" si="6"/>
        <v>3330</v>
      </c>
      <c r="N56" s="98">
        <f t="shared" si="0"/>
        <v>0</v>
      </c>
      <c r="O56" s="58">
        <f t="shared" si="7"/>
        <v>3371</v>
      </c>
      <c r="P56" s="98">
        <f>_xlfn.IFERROR(+VLOOKUP($N$38,Hoja1!$F$182:$X$233,'Estimado Produción'!$S56,FALSE),0)</f>
        <v>0</v>
      </c>
      <c r="Q56" s="58">
        <f t="shared" si="8"/>
        <v>3412</v>
      </c>
      <c r="R56" s="98">
        <f t="shared" si="5"/>
        <v>0</v>
      </c>
      <c r="S56" s="26">
        <v>17</v>
      </c>
      <c r="U56" s="6"/>
      <c r="IP56" s="188"/>
      <c r="IQ56" s="22"/>
      <c r="IR56" s="22"/>
      <c r="IS56" s="22"/>
    </row>
    <row r="57" spans="1:250" ht="15.75">
      <c r="A57" s="72">
        <f t="shared" si="6"/>
        <v>3085</v>
      </c>
      <c r="B57" s="59">
        <f t="shared" si="1"/>
        <v>42399</v>
      </c>
      <c r="C57" s="58">
        <f t="shared" si="6"/>
        <v>3126</v>
      </c>
      <c r="D57" s="98">
        <f>_xlfn.IFERROR(+VLOOKUP($N$38,Hoja1!$F$60:$X$112,'Estimado Produción'!$S57,FALSE),0)</f>
        <v>0</v>
      </c>
      <c r="E57" s="58">
        <f t="shared" si="6"/>
        <v>3167</v>
      </c>
      <c r="F57" s="98">
        <f t="shared" si="2"/>
        <v>0</v>
      </c>
      <c r="G57" s="58">
        <f t="shared" si="6"/>
        <v>3208</v>
      </c>
      <c r="H57" s="98">
        <f>_xlfn.IFERROR(+VLOOKUP($N$38,Hoja1!$F$122:$X$173,'Estimado Produción'!$S57,FALSE),0)</f>
        <v>0</v>
      </c>
      <c r="I57" s="58">
        <f t="shared" si="6"/>
        <v>3249</v>
      </c>
      <c r="J57" s="98">
        <f t="shared" si="3"/>
        <v>0</v>
      </c>
      <c r="K57" s="58">
        <f t="shared" si="6"/>
        <v>3290</v>
      </c>
      <c r="L57" s="98">
        <f t="shared" si="4"/>
        <v>0</v>
      </c>
      <c r="M57" s="58">
        <f t="shared" si="6"/>
        <v>3331</v>
      </c>
      <c r="N57" s="98">
        <f t="shared" si="0"/>
        <v>0</v>
      </c>
      <c r="O57" s="58">
        <f t="shared" si="7"/>
        <v>3372</v>
      </c>
      <c r="P57" s="98">
        <f>_xlfn.IFERROR(+VLOOKUP($N$38,Hoja1!$F$182:$X$233,'Estimado Produción'!$S57,FALSE),0)</f>
        <v>0</v>
      </c>
      <c r="Q57" s="58">
        <f t="shared" si="8"/>
        <v>3413</v>
      </c>
      <c r="R57" s="98">
        <f t="shared" si="5"/>
        <v>0</v>
      </c>
      <c r="S57" s="26">
        <v>18</v>
      </c>
      <c r="U57" s="6"/>
      <c r="IO57" s="27"/>
      <c r="IP57" s="188"/>
    </row>
    <row r="58" spans="1:250" ht="15.75">
      <c r="A58" s="72">
        <f t="shared" si="6"/>
        <v>3086</v>
      </c>
      <c r="B58" s="59">
        <f t="shared" si="1"/>
        <v>42406</v>
      </c>
      <c r="C58" s="58">
        <f t="shared" si="6"/>
        <v>3127</v>
      </c>
      <c r="D58" s="98">
        <f>_xlfn.IFERROR(+VLOOKUP($N$38,Hoja1!$F$60:$AD$112,'Estimado Produción'!$S58,FALSE),0)</f>
        <v>0</v>
      </c>
      <c r="E58" s="58">
        <f t="shared" si="6"/>
        <v>3168</v>
      </c>
      <c r="F58" s="98">
        <f t="shared" si="2"/>
        <v>0</v>
      </c>
      <c r="G58" s="58">
        <f t="shared" si="6"/>
        <v>3209</v>
      </c>
      <c r="H58" s="98">
        <f>_xlfn.IFERROR(+VLOOKUP($N$38,Hoja1!$F$122:$AD$173,'Estimado Produción'!$S58,FALSE),0)</f>
        <v>0</v>
      </c>
      <c r="I58" s="58">
        <f t="shared" si="6"/>
        <v>3250</v>
      </c>
      <c r="J58" s="98">
        <f t="shared" si="3"/>
        <v>0</v>
      </c>
      <c r="K58" s="58">
        <f t="shared" si="6"/>
        <v>3291</v>
      </c>
      <c r="L58" s="98">
        <f t="shared" si="4"/>
        <v>0</v>
      </c>
      <c r="M58" s="58">
        <f t="shared" si="6"/>
        <v>3332</v>
      </c>
      <c r="N58" s="98">
        <f t="shared" si="0"/>
        <v>0</v>
      </c>
      <c r="O58" s="58">
        <f t="shared" si="7"/>
        <v>3373</v>
      </c>
      <c r="P58" s="98">
        <f>_xlfn.IFERROR(+VLOOKUP($N$38,Hoja1!$F$182:$X$233,'Estimado Produción'!$S58,FALSE),0)</f>
        <v>0</v>
      </c>
      <c r="Q58" s="58">
        <f t="shared" si="8"/>
        <v>3414</v>
      </c>
      <c r="R58" s="98">
        <f t="shared" si="5"/>
        <v>0</v>
      </c>
      <c r="S58" s="26">
        <v>19</v>
      </c>
      <c r="U58" s="6"/>
      <c r="IP58" s="188"/>
    </row>
    <row r="59" spans="1:250" ht="15.75" customHeight="1">
      <c r="A59" s="72">
        <f t="shared" si="6"/>
        <v>3087</v>
      </c>
      <c r="B59" s="59">
        <f t="shared" si="1"/>
        <v>42413</v>
      </c>
      <c r="C59" s="58">
        <f t="shared" si="6"/>
        <v>3128</v>
      </c>
      <c r="D59" s="98">
        <f>_xlfn.IFERROR(+VLOOKUP($N$38,Hoja1!$F$60:$AD$112,'Estimado Produción'!$S59,FALSE),0)</f>
        <v>0</v>
      </c>
      <c r="E59" s="58">
        <f t="shared" si="6"/>
        <v>3169</v>
      </c>
      <c r="F59" s="98">
        <f t="shared" si="2"/>
        <v>0</v>
      </c>
      <c r="G59" s="58">
        <f t="shared" si="6"/>
        <v>3210</v>
      </c>
      <c r="H59" s="98">
        <f>_xlfn.IFERROR(+VLOOKUP($N$38,Hoja1!$F$122:$AD$173,'Estimado Produción'!$S59,FALSE),0)</f>
        <v>0</v>
      </c>
      <c r="I59" s="58">
        <f t="shared" si="6"/>
        <v>3251</v>
      </c>
      <c r="J59" s="98">
        <f t="shared" si="3"/>
        <v>0</v>
      </c>
      <c r="K59" s="58">
        <f t="shared" si="6"/>
        <v>3292</v>
      </c>
      <c r="L59" s="98">
        <f t="shared" si="4"/>
        <v>0</v>
      </c>
      <c r="M59" s="58">
        <f t="shared" si="6"/>
        <v>3333</v>
      </c>
      <c r="N59" s="98">
        <f t="shared" si="0"/>
        <v>0</v>
      </c>
      <c r="O59" s="58">
        <f t="shared" si="7"/>
        <v>3374</v>
      </c>
      <c r="P59" s="98">
        <f>_xlfn.IFERROR(+VLOOKUP($N$38,Hoja1!$F$182:$AD$233,'Estimado Produción'!$S59,FALSE),0)</f>
        <v>0</v>
      </c>
      <c r="Q59" s="58">
        <f t="shared" si="8"/>
        <v>3415</v>
      </c>
      <c r="R59" s="98">
        <f t="shared" si="5"/>
        <v>0</v>
      </c>
      <c r="S59" s="26">
        <v>20</v>
      </c>
      <c r="IP59" s="188"/>
    </row>
    <row r="60" spans="1:250" ht="15.75">
      <c r="A60" s="72">
        <f t="shared" si="6"/>
        <v>3088</v>
      </c>
      <c r="B60" s="59">
        <f t="shared" si="1"/>
        <v>42420</v>
      </c>
      <c r="C60" s="58">
        <f t="shared" si="6"/>
        <v>3129</v>
      </c>
      <c r="D60" s="98">
        <f>_xlfn.IFERROR(+VLOOKUP($N$38,Hoja1!$F$60:$AD$112,'Estimado Produción'!$S60,FALSE),0)</f>
        <v>0</v>
      </c>
      <c r="E60" s="58">
        <f t="shared" si="6"/>
        <v>3170</v>
      </c>
      <c r="F60" s="98">
        <f t="shared" si="2"/>
        <v>0</v>
      </c>
      <c r="G60" s="58">
        <f t="shared" si="6"/>
        <v>3211</v>
      </c>
      <c r="H60" s="98">
        <f>_xlfn.IFERROR(+VLOOKUP($N$38,Hoja1!$F$122:$AD$173,'Estimado Produción'!$S60,FALSE),0)</f>
        <v>0</v>
      </c>
      <c r="I60" s="58">
        <f t="shared" si="6"/>
        <v>3252</v>
      </c>
      <c r="J60" s="98">
        <f t="shared" si="3"/>
        <v>0</v>
      </c>
      <c r="K60" s="58">
        <f t="shared" si="6"/>
        <v>3293</v>
      </c>
      <c r="L60" s="98">
        <f t="shared" si="4"/>
        <v>0</v>
      </c>
      <c r="M60" s="58">
        <f t="shared" si="6"/>
        <v>3334</v>
      </c>
      <c r="N60" s="98">
        <f t="shared" si="0"/>
        <v>0</v>
      </c>
      <c r="O60" s="58">
        <f t="shared" si="7"/>
        <v>3375</v>
      </c>
      <c r="P60" s="98">
        <f>_xlfn.IFERROR(+VLOOKUP($N$38,Hoja1!$F$182:$AD$233,'Estimado Produción'!$S60,FALSE),0)</f>
        <v>0</v>
      </c>
      <c r="Q60" s="58">
        <f t="shared" si="8"/>
        <v>3416</v>
      </c>
      <c r="R60" s="98">
        <f t="shared" si="5"/>
        <v>0</v>
      </c>
      <c r="S60" s="26">
        <v>21</v>
      </c>
      <c r="IO60" s="27"/>
      <c r="IP60" s="188"/>
    </row>
    <row r="61" spans="1:250" ht="15.75">
      <c r="A61" s="72">
        <f t="shared" si="6"/>
        <v>3089</v>
      </c>
      <c r="B61" s="59">
        <f t="shared" si="1"/>
        <v>42427</v>
      </c>
      <c r="C61" s="58">
        <f t="shared" si="6"/>
        <v>3130</v>
      </c>
      <c r="D61" s="98">
        <f>_xlfn.IFERROR(+VLOOKUP($N$38,Hoja1!$F$60:$AD$112,'Estimado Produción'!$S61,FALSE),0)</f>
        <v>0</v>
      </c>
      <c r="E61" s="58">
        <f t="shared" si="6"/>
        <v>3171</v>
      </c>
      <c r="F61" s="98">
        <f t="shared" si="2"/>
        <v>0</v>
      </c>
      <c r="G61" s="58">
        <f t="shared" si="6"/>
        <v>3212</v>
      </c>
      <c r="H61" s="98">
        <f>_xlfn.IFERROR(+VLOOKUP($N$38,Hoja1!$F$122:$AD$173,'Estimado Produción'!$S61,FALSE),0)</f>
        <v>0</v>
      </c>
      <c r="I61" s="58">
        <f t="shared" si="6"/>
        <v>3253</v>
      </c>
      <c r="J61" s="98">
        <f t="shared" si="3"/>
        <v>0</v>
      </c>
      <c r="K61" s="58">
        <f t="shared" si="6"/>
        <v>3294</v>
      </c>
      <c r="L61" s="98">
        <f t="shared" si="4"/>
        <v>0</v>
      </c>
      <c r="M61" s="58">
        <f t="shared" si="6"/>
        <v>3335</v>
      </c>
      <c r="N61" s="98">
        <f t="shared" si="0"/>
        <v>0</v>
      </c>
      <c r="O61" s="58">
        <f t="shared" si="7"/>
        <v>3376</v>
      </c>
      <c r="P61" s="98">
        <f>_xlfn.IFERROR(+VLOOKUP($N$38,Hoja1!$F$182:$AD$233,'Estimado Produción'!$S61,FALSE),0)</f>
        <v>0</v>
      </c>
      <c r="Q61" s="58">
        <f t="shared" si="8"/>
        <v>3417</v>
      </c>
      <c r="R61" s="98">
        <f t="shared" si="5"/>
        <v>0</v>
      </c>
      <c r="S61" s="26">
        <v>22</v>
      </c>
      <c r="T61" s="177"/>
      <c r="U61" s="177"/>
      <c r="V61" s="177"/>
      <c r="IP61" s="188"/>
    </row>
    <row r="62" spans="1:250" ht="15.75">
      <c r="A62" s="72">
        <f t="shared" si="6"/>
        <v>3090</v>
      </c>
      <c r="B62" s="59">
        <f t="shared" si="1"/>
        <v>42434</v>
      </c>
      <c r="C62" s="58">
        <f t="shared" si="6"/>
        <v>3131</v>
      </c>
      <c r="D62" s="98">
        <f>_xlfn.IFERROR(+VLOOKUP($N$38,Hoja1!$F$60:$AD$112,'Estimado Produción'!$S62,FALSE),0)</f>
        <v>0</v>
      </c>
      <c r="E62" s="58">
        <f t="shared" si="6"/>
        <v>3172</v>
      </c>
      <c r="F62" s="98">
        <f t="shared" si="2"/>
        <v>0</v>
      </c>
      <c r="G62" s="58">
        <f t="shared" si="6"/>
        <v>3213</v>
      </c>
      <c r="H62" s="98">
        <f>_xlfn.IFERROR(+VLOOKUP($N$38,Hoja1!$F$122:$AD$173,'Estimado Produción'!$S62,FALSE),0)</f>
        <v>0</v>
      </c>
      <c r="I62" s="58">
        <f t="shared" si="6"/>
        <v>3254</v>
      </c>
      <c r="J62" s="98">
        <f t="shared" si="3"/>
        <v>0</v>
      </c>
      <c r="K62" s="58">
        <f t="shared" si="6"/>
        <v>3295</v>
      </c>
      <c r="L62" s="98">
        <f t="shared" si="4"/>
        <v>0</v>
      </c>
      <c r="M62" s="58">
        <f t="shared" si="6"/>
        <v>3336</v>
      </c>
      <c r="N62" s="98">
        <f t="shared" si="0"/>
        <v>0</v>
      </c>
      <c r="O62" s="58">
        <f t="shared" si="7"/>
        <v>3377</v>
      </c>
      <c r="P62" s="98">
        <f>_xlfn.IFERROR(+VLOOKUP($N$38,Hoja1!$F$182:$AD$233,'Estimado Produción'!$S62,FALSE),0)</f>
        <v>0</v>
      </c>
      <c r="Q62" s="58">
        <f t="shared" si="8"/>
        <v>3418</v>
      </c>
      <c r="R62" s="98">
        <f t="shared" si="5"/>
        <v>0</v>
      </c>
      <c r="S62" s="26">
        <v>23</v>
      </c>
      <c r="U62" s="6"/>
      <c r="IP62" s="188"/>
    </row>
    <row r="63" spans="1:250" ht="15.75">
      <c r="A63" s="72">
        <f t="shared" si="6"/>
        <v>3091</v>
      </c>
      <c r="B63" s="59">
        <f t="shared" si="1"/>
        <v>42441</v>
      </c>
      <c r="C63" s="58">
        <f t="shared" si="6"/>
        <v>3132</v>
      </c>
      <c r="D63" s="98">
        <f>_xlfn.IFERROR(+VLOOKUP($N$38,Hoja1!$F$60:$AD$112,'Estimado Produción'!$S63,FALSE),0)</f>
        <v>0</v>
      </c>
      <c r="E63" s="58">
        <f t="shared" si="6"/>
        <v>3173</v>
      </c>
      <c r="F63" s="98">
        <f t="shared" si="2"/>
        <v>0</v>
      </c>
      <c r="G63" s="58">
        <f t="shared" si="6"/>
        <v>3214</v>
      </c>
      <c r="H63" s="98">
        <f>_xlfn.IFERROR(+VLOOKUP($N$38,Hoja1!$F$122:$AD$173,'Estimado Produción'!$S63,FALSE),0)</f>
        <v>0</v>
      </c>
      <c r="I63" s="58">
        <f t="shared" si="6"/>
        <v>3255</v>
      </c>
      <c r="J63" s="98">
        <f t="shared" si="3"/>
        <v>0</v>
      </c>
      <c r="K63" s="58">
        <f t="shared" si="6"/>
        <v>3296</v>
      </c>
      <c r="L63" s="98">
        <f t="shared" si="4"/>
        <v>0</v>
      </c>
      <c r="M63" s="58">
        <f t="shared" si="6"/>
        <v>3337</v>
      </c>
      <c r="N63" s="98">
        <f t="shared" si="0"/>
        <v>0</v>
      </c>
      <c r="O63" s="58">
        <f t="shared" si="7"/>
        <v>3378</v>
      </c>
      <c r="P63" s="98">
        <f>_xlfn.IFERROR(+VLOOKUP($N$38,Hoja1!$F$182:$AD$233,'Estimado Produción'!$S63,FALSE),0)</f>
        <v>0</v>
      </c>
      <c r="Q63" s="58">
        <f t="shared" si="8"/>
        <v>3419</v>
      </c>
      <c r="R63" s="98">
        <f t="shared" si="5"/>
        <v>0</v>
      </c>
      <c r="S63" s="26">
        <v>24</v>
      </c>
      <c r="U63" s="6"/>
      <c r="IO63" s="27"/>
      <c r="IP63" s="188"/>
    </row>
    <row r="64" spans="1:250" ht="15.75">
      <c r="A64" s="72">
        <f t="shared" si="6"/>
        <v>3092</v>
      </c>
      <c r="B64" s="59">
        <f t="shared" si="1"/>
        <v>42448</v>
      </c>
      <c r="C64" s="58">
        <f t="shared" si="6"/>
        <v>3133</v>
      </c>
      <c r="D64" s="98">
        <f>_xlfn.IFERROR(+VLOOKUP($N$38,Hoja1!$F$60:$AD$112,'Estimado Produción'!$S64,FALSE),0)</f>
        <v>0</v>
      </c>
      <c r="E64" s="58">
        <f t="shared" si="6"/>
        <v>3174</v>
      </c>
      <c r="F64" s="98">
        <f t="shared" si="2"/>
        <v>0</v>
      </c>
      <c r="G64" s="58">
        <f t="shared" si="6"/>
        <v>3215</v>
      </c>
      <c r="H64" s="98">
        <f>_xlfn.IFERROR(+VLOOKUP($N$38,Hoja1!$F$122:$AD$173,'Estimado Produción'!$S64,FALSE),0)</f>
        <v>0</v>
      </c>
      <c r="I64" s="58">
        <f t="shared" si="6"/>
        <v>3256</v>
      </c>
      <c r="J64" s="98">
        <f t="shared" si="3"/>
        <v>0</v>
      </c>
      <c r="K64" s="58">
        <f t="shared" si="6"/>
        <v>3297</v>
      </c>
      <c r="L64" s="98">
        <f t="shared" si="4"/>
        <v>0</v>
      </c>
      <c r="M64" s="58">
        <f t="shared" si="6"/>
        <v>3338</v>
      </c>
      <c r="N64" s="98">
        <f t="shared" si="0"/>
        <v>0</v>
      </c>
      <c r="O64" s="58">
        <f t="shared" si="7"/>
        <v>3379</v>
      </c>
      <c r="P64" s="98">
        <f>_xlfn.IFERROR(+VLOOKUP($N$38,Hoja1!$F$182:$AD$233,'Estimado Produción'!$S64,FALSE),0)</f>
        <v>0</v>
      </c>
      <c r="Q64" s="58">
        <f t="shared" si="8"/>
        <v>3420</v>
      </c>
      <c r="R64" s="98">
        <f t="shared" si="5"/>
        <v>0</v>
      </c>
      <c r="S64" s="26">
        <v>25</v>
      </c>
      <c r="U64" s="6"/>
      <c r="IP64" s="188"/>
    </row>
    <row r="65" spans="1:23" ht="15.75" customHeight="1">
      <c r="A65" s="72">
        <f t="shared" si="6"/>
        <v>3093</v>
      </c>
      <c r="B65" s="59">
        <f t="shared" si="1"/>
        <v>42455</v>
      </c>
      <c r="C65" s="58">
        <f t="shared" si="6"/>
        <v>3134</v>
      </c>
      <c r="D65" s="123">
        <v>0</v>
      </c>
      <c r="E65" s="58">
        <f t="shared" si="6"/>
        <v>3175</v>
      </c>
      <c r="F65" s="98">
        <f t="shared" si="2"/>
        <v>0</v>
      </c>
      <c r="G65" s="58">
        <f t="shared" si="6"/>
        <v>3216</v>
      </c>
      <c r="H65" s="123">
        <v>0</v>
      </c>
      <c r="I65" s="58">
        <f t="shared" si="6"/>
        <v>3257</v>
      </c>
      <c r="J65" s="98">
        <f t="shared" si="3"/>
        <v>0</v>
      </c>
      <c r="K65" s="58">
        <f t="shared" si="6"/>
        <v>3298</v>
      </c>
      <c r="L65" s="123">
        <v>0</v>
      </c>
      <c r="M65" s="58">
        <f aca="true" t="shared" si="9" ref="M65:M82">+M64+1</f>
        <v>3339</v>
      </c>
      <c r="N65" s="98">
        <f t="shared" si="0"/>
        <v>0</v>
      </c>
      <c r="O65" s="58">
        <f t="shared" si="7"/>
        <v>3380</v>
      </c>
      <c r="P65" s="98">
        <f aca="true" t="shared" si="10" ref="P65:P82">H65*L65/100</f>
        <v>0</v>
      </c>
      <c r="Q65" s="58">
        <f t="shared" si="8"/>
        <v>3421</v>
      </c>
      <c r="R65" s="98">
        <f t="shared" si="5"/>
        <v>0</v>
      </c>
      <c r="T65" s="231" t="s">
        <v>347</v>
      </c>
      <c r="U65" s="231"/>
      <c r="V65" s="231"/>
      <c r="W65" s="231"/>
    </row>
    <row r="66" spans="1:23" ht="15.75" customHeight="1">
      <c r="A66" s="72">
        <f t="shared" si="6"/>
        <v>3094</v>
      </c>
      <c r="B66" s="59">
        <f t="shared" si="1"/>
        <v>42462</v>
      </c>
      <c r="C66" s="58">
        <f t="shared" si="6"/>
        <v>3135</v>
      </c>
      <c r="D66" s="123">
        <v>0</v>
      </c>
      <c r="E66" s="58">
        <f t="shared" si="6"/>
        <v>3176</v>
      </c>
      <c r="F66" s="98">
        <f t="shared" si="2"/>
        <v>0</v>
      </c>
      <c r="G66" s="58">
        <f t="shared" si="6"/>
        <v>3217</v>
      </c>
      <c r="H66" s="123">
        <v>0</v>
      </c>
      <c r="I66" s="58">
        <f t="shared" si="6"/>
        <v>3258</v>
      </c>
      <c r="J66" s="98">
        <f t="shared" si="3"/>
        <v>0</v>
      </c>
      <c r="K66" s="58">
        <f t="shared" si="6"/>
        <v>3299</v>
      </c>
      <c r="L66" s="123">
        <v>0</v>
      </c>
      <c r="M66" s="58">
        <f t="shared" si="9"/>
        <v>3340</v>
      </c>
      <c r="N66" s="98">
        <f t="shared" si="0"/>
        <v>0</v>
      </c>
      <c r="O66" s="58">
        <f t="shared" si="7"/>
        <v>3381</v>
      </c>
      <c r="P66" s="98">
        <f t="shared" si="10"/>
        <v>0</v>
      </c>
      <c r="Q66" s="58">
        <f t="shared" si="8"/>
        <v>3422</v>
      </c>
      <c r="R66" s="98">
        <f t="shared" si="5"/>
        <v>0</v>
      </c>
      <c r="T66" s="231"/>
      <c r="U66" s="231"/>
      <c r="V66" s="231"/>
      <c r="W66" s="231"/>
    </row>
    <row r="67" spans="1:18" ht="15.75">
      <c r="A67" s="72">
        <f t="shared" si="6"/>
        <v>3095</v>
      </c>
      <c r="B67" s="59">
        <f t="shared" si="1"/>
        <v>42469</v>
      </c>
      <c r="C67" s="58">
        <f t="shared" si="6"/>
        <v>3136</v>
      </c>
      <c r="D67" s="94">
        <v>0</v>
      </c>
      <c r="E67" s="58">
        <f t="shared" si="6"/>
        <v>3177</v>
      </c>
      <c r="F67" s="98">
        <f t="shared" si="2"/>
        <v>0</v>
      </c>
      <c r="G67" s="58">
        <f t="shared" si="6"/>
        <v>3218</v>
      </c>
      <c r="H67" s="94">
        <v>0</v>
      </c>
      <c r="I67" s="58">
        <f t="shared" si="6"/>
        <v>3259</v>
      </c>
      <c r="J67" s="98">
        <f t="shared" si="3"/>
        <v>0</v>
      </c>
      <c r="K67" s="58">
        <f t="shared" si="6"/>
        <v>3300</v>
      </c>
      <c r="L67" s="94">
        <v>0</v>
      </c>
      <c r="M67" s="58">
        <f t="shared" si="9"/>
        <v>3341</v>
      </c>
      <c r="N67" s="98">
        <f t="shared" si="0"/>
        <v>0</v>
      </c>
      <c r="O67" s="58">
        <f t="shared" si="7"/>
        <v>3382</v>
      </c>
      <c r="P67" s="98">
        <f t="shared" si="10"/>
        <v>0</v>
      </c>
      <c r="Q67" s="58">
        <f t="shared" si="8"/>
        <v>3423</v>
      </c>
      <c r="R67" s="98">
        <f t="shared" si="5"/>
        <v>0</v>
      </c>
    </row>
    <row r="68" spans="1:18" ht="15.75">
      <c r="A68" s="72">
        <f t="shared" si="6"/>
        <v>3096</v>
      </c>
      <c r="B68" s="59">
        <f t="shared" si="1"/>
        <v>42476</v>
      </c>
      <c r="C68" s="58">
        <f t="shared" si="6"/>
        <v>3137</v>
      </c>
      <c r="D68" s="94">
        <v>0</v>
      </c>
      <c r="E68" s="58">
        <f t="shared" si="6"/>
        <v>3178</v>
      </c>
      <c r="F68" s="98">
        <f t="shared" si="2"/>
        <v>0</v>
      </c>
      <c r="G68" s="58">
        <f t="shared" si="6"/>
        <v>3219</v>
      </c>
      <c r="H68" s="94">
        <v>0</v>
      </c>
      <c r="I68" s="58">
        <f t="shared" si="6"/>
        <v>3260</v>
      </c>
      <c r="J68" s="98">
        <f t="shared" si="3"/>
        <v>0</v>
      </c>
      <c r="K68" s="58">
        <f t="shared" si="6"/>
        <v>3301</v>
      </c>
      <c r="L68" s="94">
        <v>0</v>
      </c>
      <c r="M68" s="58">
        <f t="shared" si="9"/>
        <v>3342</v>
      </c>
      <c r="N68" s="98">
        <f t="shared" si="0"/>
        <v>0</v>
      </c>
      <c r="O68" s="58">
        <f t="shared" si="7"/>
        <v>3383</v>
      </c>
      <c r="P68" s="98">
        <f t="shared" si="10"/>
        <v>0</v>
      </c>
      <c r="Q68" s="58">
        <f t="shared" si="8"/>
        <v>3424</v>
      </c>
      <c r="R68" s="98">
        <f t="shared" si="5"/>
        <v>0</v>
      </c>
    </row>
    <row r="69" spans="1:21" ht="15.75">
      <c r="A69" s="72">
        <f t="shared" si="6"/>
        <v>3097</v>
      </c>
      <c r="B69" s="59">
        <f t="shared" si="1"/>
        <v>42483</v>
      </c>
      <c r="C69" s="58">
        <f t="shared" si="6"/>
        <v>3138</v>
      </c>
      <c r="D69" s="94">
        <v>0</v>
      </c>
      <c r="E69" s="58">
        <f t="shared" si="6"/>
        <v>3179</v>
      </c>
      <c r="F69" s="98">
        <f t="shared" si="2"/>
        <v>0</v>
      </c>
      <c r="G69" s="58">
        <f t="shared" si="6"/>
        <v>3220</v>
      </c>
      <c r="H69" s="94">
        <v>0</v>
      </c>
      <c r="I69" s="58">
        <f t="shared" si="6"/>
        <v>3261</v>
      </c>
      <c r="J69" s="98">
        <f t="shared" si="3"/>
        <v>0</v>
      </c>
      <c r="K69" s="58">
        <f t="shared" si="6"/>
        <v>3302</v>
      </c>
      <c r="L69" s="94">
        <v>0</v>
      </c>
      <c r="M69" s="58">
        <f t="shared" si="9"/>
        <v>3343</v>
      </c>
      <c r="N69" s="98">
        <f t="shared" si="0"/>
        <v>0</v>
      </c>
      <c r="O69" s="58">
        <f t="shared" si="7"/>
        <v>3384</v>
      </c>
      <c r="P69" s="98">
        <f t="shared" si="10"/>
        <v>0</v>
      </c>
      <c r="Q69" s="58">
        <f t="shared" si="8"/>
        <v>3425</v>
      </c>
      <c r="R69" s="98">
        <f t="shared" si="5"/>
        <v>0</v>
      </c>
      <c r="U69" s="6"/>
    </row>
    <row r="70" spans="1:21" ht="15.75">
      <c r="A70" s="72">
        <f t="shared" si="6"/>
        <v>3098</v>
      </c>
      <c r="B70" s="59">
        <f t="shared" si="1"/>
        <v>42490</v>
      </c>
      <c r="C70" s="58">
        <f t="shared" si="6"/>
        <v>3139</v>
      </c>
      <c r="D70" s="94">
        <v>0</v>
      </c>
      <c r="E70" s="58">
        <f t="shared" si="6"/>
        <v>3180</v>
      </c>
      <c r="F70" s="98">
        <f t="shared" si="2"/>
        <v>0</v>
      </c>
      <c r="G70" s="58">
        <f t="shared" si="6"/>
        <v>3221</v>
      </c>
      <c r="H70" s="94">
        <v>0</v>
      </c>
      <c r="I70" s="58">
        <f t="shared" si="6"/>
        <v>3262</v>
      </c>
      <c r="J70" s="98">
        <f t="shared" si="3"/>
        <v>0</v>
      </c>
      <c r="K70" s="58">
        <f t="shared" si="6"/>
        <v>3303</v>
      </c>
      <c r="L70" s="94">
        <v>0</v>
      </c>
      <c r="M70" s="58">
        <f t="shared" si="9"/>
        <v>3344</v>
      </c>
      <c r="N70" s="98">
        <f t="shared" si="0"/>
        <v>0</v>
      </c>
      <c r="O70" s="58">
        <f t="shared" si="7"/>
        <v>3385</v>
      </c>
      <c r="P70" s="98">
        <f t="shared" si="10"/>
        <v>0</v>
      </c>
      <c r="Q70" s="58">
        <f t="shared" si="8"/>
        <v>3426</v>
      </c>
      <c r="R70" s="98">
        <f t="shared" si="5"/>
        <v>0</v>
      </c>
      <c r="U70" s="6"/>
    </row>
    <row r="71" spans="1:21" ht="15.75">
      <c r="A71" s="72">
        <f t="shared" si="6"/>
        <v>3099</v>
      </c>
      <c r="B71" s="59">
        <f t="shared" si="1"/>
        <v>42497</v>
      </c>
      <c r="C71" s="58">
        <f t="shared" si="6"/>
        <v>3140</v>
      </c>
      <c r="D71" s="94">
        <v>0</v>
      </c>
      <c r="E71" s="58">
        <f t="shared" si="6"/>
        <v>3181</v>
      </c>
      <c r="F71" s="98">
        <f t="shared" si="2"/>
        <v>0</v>
      </c>
      <c r="G71" s="58">
        <f t="shared" si="6"/>
        <v>3222</v>
      </c>
      <c r="H71" s="94">
        <v>0</v>
      </c>
      <c r="I71" s="58">
        <f t="shared" si="6"/>
        <v>3263</v>
      </c>
      <c r="J71" s="98">
        <f t="shared" si="3"/>
        <v>0</v>
      </c>
      <c r="K71" s="58">
        <f t="shared" si="6"/>
        <v>3304</v>
      </c>
      <c r="L71" s="94">
        <v>0</v>
      </c>
      <c r="M71" s="58">
        <f t="shared" si="9"/>
        <v>3345</v>
      </c>
      <c r="N71" s="98">
        <f t="shared" si="0"/>
        <v>0</v>
      </c>
      <c r="O71" s="58">
        <f t="shared" si="7"/>
        <v>3386</v>
      </c>
      <c r="P71" s="98">
        <f t="shared" si="10"/>
        <v>0</v>
      </c>
      <c r="Q71" s="58">
        <f t="shared" si="8"/>
        <v>3427</v>
      </c>
      <c r="R71" s="98">
        <f t="shared" si="5"/>
        <v>0</v>
      </c>
      <c r="U71" s="6"/>
    </row>
    <row r="72" spans="1:18" ht="15.75">
      <c r="A72" s="72">
        <f t="shared" si="6"/>
        <v>3100</v>
      </c>
      <c r="B72" s="59">
        <f t="shared" si="1"/>
        <v>42504</v>
      </c>
      <c r="C72" s="58">
        <f t="shared" si="6"/>
        <v>3141</v>
      </c>
      <c r="D72" s="94">
        <v>0</v>
      </c>
      <c r="E72" s="58">
        <f t="shared" si="6"/>
        <v>3182</v>
      </c>
      <c r="F72" s="98">
        <f t="shared" si="2"/>
        <v>0</v>
      </c>
      <c r="G72" s="58">
        <f t="shared" si="6"/>
        <v>3223</v>
      </c>
      <c r="H72" s="94">
        <v>0</v>
      </c>
      <c r="I72" s="58">
        <f t="shared" si="6"/>
        <v>3264</v>
      </c>
      <c r="J72" s="98">
        <f t="shared" si="3"/>
        <v>0</v>
      </c>
      <c r="K72" s="58">
        <f t="shared" si="6"/>
        <v>3305</v>
      </c>
      <c r="L72" s="94">
        <v>0</v>
      </c>
      <c r="M72" s="58">
        <f t="shared" si="9"/>
        <v>3346</v>
      </c>
      <c r="N72" s="98">
        <f t="shared" si="0"/>
        <v>0</v>
      </c>
      <c r="O72" s="58">
        <f t="shared" si="7"/>
        <v>3387</v>
      </c>
      <c r="P72" s="98">
        <f t="shared" si="10"/>
        <v>0</v>
      </c>
      <c r="Q72" s="58">
        <f t="shared" si="8"/>
        <v>3428</v>
      </c>
      <c r="R72" s="98">
        <f t="shared" si="5"/>
        <v>0</v>
      </c>
    </row>
    <row r="73" spans="1:18" ht="15.75">
      <c r="A73" s="72">
        <f t="shared" si="6"/>
        <v>3101</v>
      </c>
      <c r="B73" s="59">
        <f t="shared" si="1"/>
        <v>42511</v>
      </c>
      <c r="C73" s="58">
        <f t="shared" si="6"/>
        <v>3142</v>
      </c>
      <c r="D73" s="94">
        <v>0</v>
      </c>
      <c r="E73" s="58">
        <f t="shared" si="6"/>
        <v>3183</v>
      </c>
      <c r="F73" s="98">
        <f t="shared" si="2"/>
        <v>0</v>
      </c>
      <c r="G73" s="58">
        <f t="shared" si="6"/>
        <v>3224</v>
      </c>
      <c r="H73" s="94">
        <v>0</v>
      </c>
      <c r="I73" s="58">
        <f t="shared" si="6"/>
        <v>3265</v>
      </c>
      <c r="J73" s="98">
        <f t="shared" si="3"/>
        <v>0</v>
      </c>
      <c r="K73" s="58">
        <f t="shared" si="6"/>
        <v>3306</v>
      </c>
      <c r="L73" s="94">
        <v>0</v>
      </c>
      <c r="M73" s="58">
        <f t="shared" si="9"/>
        <v>3347</v>
      </c>
      <c r="N73" s="98">
        <f t="shared" si="0"/>
        <v>0</v>
      </c>
      <c r="O73" s="58">
        <f t="shared" si="7"/>
        <v>3388</v>
      </c>
      <c r="P73" s="98">
        <f t="shared" si="10"/>
        <v>0</v>
      </c>
      <c r="Q73" s="58">
        <f t="shared" si="8"/>
        <v>3429</v>
      </c>
      <c r="R73" s="98">
        <f t="shared" si="5"/>
        <v>0</v>
      </c>
    </row>
    <row r="74" spans="1:21" ht="15.75">
      <c r="A74" s="72">
        <f t="shared" si="6"/>
        <v>3102</v>
      </c>
      <c r="B74" s="59">
        <f t="shared" si="1"/>
        <v>42518</v>
      </c>
      <c r="C74" s="58">
        <f t="shared" si="6"/>
        <v>3143</v>
      </c>
      <c r="D74" s="94">
        <v>0</v>
      </c>
      <c r="E74" s="58">
        <f t="shared" si="6"/>
        <v>3184</v>
      </c>
      <c r="F74" s="98">
        <f t="shared" si="2"/>
        <v>0</v>
      </c>
      <c r="G74" s="58">
        <f t="shared" si="6"/>
        <v>3225</v>
      </c>
      <c r="H74" s="94">
        <v>0</v>
      </c>
      <c r="I74" s="58">
        <f t="shared" si="6"/>
        <v>3266</v>
      </c>
      <c r="J74" s="98">
        <f t="shared" si="3"/>
        <v>0</v>
      </c>
      <c r="K74" s="58">
        <f t="shared" si="6"/>
        <v>3307</v>
      </c>
      <c r="L74" s="94">
        <v>0</v>
      </c>
      <c r="M74" s="58">
        <f t="shared" si="9"/>
        <v>3348</v>
      </c>
      <c r="N74" s="98">
        <f t="shared" si="0"/>
        <v>0</v>
      </c>
      <c r="O74" s="58">
        <f t="shared" si="7"/>
        <v>3389</v>
      </c>
      <c r="P74" s="98">
        <f t="shared" si="10"/>
        <v>0</v>
      </c>
      <c r="Q74" s="58">
        <f t="shared" si="8"/>
        <v>3430</v>
      </c>
      <c r="R74" s="98">
        <f t="shared" si="5"/>
        <v>0</v>
      </c>
      <c r="U74" s="6"/>
    </row>
    <row r="75" spans="1:21" ht="15.75">
      <c r="A75" s="72">
        <f t="shared" si="6"/>
        <v>3103</v>
      </c>
      <c r="B75" s="59">
        <f t="shared" si="1"/>
        <v>42525</v>
      </c>
      <c r="C75" s="58">
        <f t="shared" si="6"/>
        <v>3144</v>
      </c>
      <c r="D75" s="94">
        <v>0</v>
      </c>
      <c r="E75" s="58">
        <f t="shared" si="6"/>
        <v>3185</v>
      </c>
      <c r="F75" s="98">
        <f t="shared" si="2"/>
        <v>0</v>
      </c>
      <c r="G75" s="58">
        <f t="shared" si="6"/>
        <v>3226</v>
      </c>
      <c r="H75" s="94">
        <v>0</v>
      </c>
      <c r="I75" s="58">
        <f t="shared" si="6"/>
        <v>3267</v>
      </c>
      <c r="J75" s="98">
        <f t="shared" si="3"/>
        <v>0</v>
      </c>
      <c r="K75" s="58">
        <f t="shared" si="6"/>
        <v>3308</v>
      </c>
      <c r="L75" s="94">
        <v>0</v>
      </c>
      <c r="M75" s="58">
        <f t="shared" si="9"/>
        <v>3349</v>
      </c>
      <c r="N75" s="98">
        <f t="shared" si="0"/>
        <v>0</v>
      </c>
      <c r="O75" s="58">
        <f t="shared" si="7"/>
        <v>3390</v>
      </c>
      <c r="P75" s="98">
        <f t="shared" si="10"/>
        <v>0</v>
      </c>
      <c r="Q75" s="58">
        <f t="shared" si="8"/>
        <v>3431</v>
      </c>
      <c r="R75" s="98">
        <f t="shared" si="5"/>
        <v>0</v>
      </c>
      <c r="U75" s="6"/>
    </row>
    <row r="76" spans="1:21" ht="15.75">
      <c r="A76" s="72">
        <f t="shared" si="6"/>
        <v>3104</v>
      </c>
      <c r="B76" s="59">
        <f t="shared" si="1"/>
        <v>42532</v>
      </c>
      <c r="C76" s="58">
        <f t="shared" si="6"/>
        <v>3145</v>
      </c>
      <c r="D76" s="94">
        <v>0</v>
      </c>
      <c r="E76" s="58">
        <f t="shared" si="6"/>
        <v>3186</v>
      </c>
      <c r="F76" s="98">
        <f t="shared" si="2"/>
        <v>0</v>
      </c>
      <c r="G76" s="58">
        <f t="shared" si="6"/>
        <v>3227</v>
      </c>
      <c r="H76" s="94">
        <v>0</v>
      </c>
      <c r="I76" s="58">
        <f t="shared" si="6"/>
        <v>3268</v>
      </c>
      <c r="J76" s="98">
        <f t="shared" si="3"/>
        <v>0</v>
      </c>
      <c r="K76" s="58">
        <f t="shared" si="6"/>
        <v>3309</v>
      </c>
      <c r="L76" s="94">
        <v>0</v>
      </c>
      <c r="M76" s="58">
        <f t="shared" si="9"/>
        <v>3350</v>
      </c>
      <c r="N76" s="98">
        <f t="shared" si="0"/>
        <v>0</v>
      </c>
      <c r="O76" s="58">
        <f t="shared" si="7"/>
        <v>3391</v>
      </c>
      <c r="P76" s="98">
        <f t="shared" si="10"/>
        <v>0</v>
      </c>
      <c r="Q76" s="58">
        <f t="shared" si="8"/>
        <v>3432</v>
      </c>
      <c r="R76" s="98">
        <f t="shared" si="5"/>
        <v>0</v>
      </c>
      <c r="U76" s="6"/>
    </row>
    <row r="77" spans="1:21" ht="15.75">
      <c r="A77" s="72">
        <f t="shared" si="6"/>
        <v>3105</v>
      </c>
      <c r="B77" s="59">
        <f t="shared" si="1"/>
        <v>42539</v>
      </c>
      <c r="C77" s="58">
        <f t="shared" si="6"/>
        <v>3146</v>
      </c>
      <c r="D77" s="94">
        <v>0</v>
      </c>
      <c r="E77" s="58">
        <f t="shared" si="6"/>
        <v>3187</v>
      </c>
      <c r="F77" s="98">
        <f t="shared" si="2"/>
        <v>0</v>
      </c>
      <c r="G77" s="58">
        <f t="shared" si="6"/>
        <v>3228</v>
      </c>
      <c r="H77" s="94">
        <v>0</v>
      </c>
      <c r="I77" s="58">
        <f t="shared" si="6"/>
        <v>3269</v>
      </c>
      <c r="J77" s="98">
        <f t="shared" si="3"/>
        <v>0</v>
      </c>
      <c r="K77" s="58">
        <f t="shared" si="6"/>
        <v>3310</v>
      </c>
      <c r="L77" s="94">
        <v>0</v>
      </c>
      <c r="M77" s="58">
        <f t="shared" si="9"/>
        <v>3351</v>
      </c>
      <c r="N77" s="98">
        <f t="shared" si="0"/>
        <v>0</v>
      </c>
      <c r="O77" s="58">
        <f t="shared" si="7"/>
        <v>3392</v>
      </c>
      <c r="P77" s="98">
        <f t="shared" si="10"/>
        <v>0</v>
      </c>
      <c r="Q77" s="58">
        <f t="shared" si="8"/>
        <v>3433</v>
      </c>
      <c r="R77" s="98">
        <f t="shared" si="5"/>
        <v>0</v>
      </c>
      <c r="U77" s="6"/>
    </row>
    <row r="78" spans="1:21" ht="15.75">
      <c r="A78" s="72">
        <f t="shared" si="6"/>
        <v>3106</v>
      </c>
      <c r="B78" s="59">
        <f t="shared" si="1"/>
        <v>42546</v>
      </c>
      <c r="C78" s="58">
        <f t="shared" si="6"/>
        <v>3147</v>
      </c>
      <c r="D78" s="94">
        <v>0</v>
      </c>
      <c r="E78" s="58">
        <f t="shared" si="6"/>
        <v>3188</v>
      </c>
      <c r="F78" s="98">
        <f t="shared" si="2"/>
        <v>0</v>
      </c>
      <c r="G78" s="58">
        <f t="shared" si="6"/>
        <v>3229</v>
      </c>
      <c r="H78" s="94">
        <v>0</v>
      </c>
      <c r="I78" s="58">
        <f t="shared" si="6"/>
        <v>3270</v>
      </c>
      <c r="J78" s="98">
        <f t="shared" si="3"/>
        <v>0</v>
      </c>
      <c r="K78" s="58">
        <f t="shared" si="6"/>
        <v>3311</v>
      </c>
      <c r="L78" s="94">
        <v>0</v>
      </c>
      <c r="M78" s="58">
        <f t="shared" si="9"/>
        <v>3352</v>
      </c>
      <c r="N78" s="98">
        <f t="shared" si="0"/>
        <v>0</v>
      </c>
      <c r="O78" s="58">
        <f t="shared" si="7"/>
        <v>3393</v>
      </c>
      <c r="P78" s="98">
        <f t="shared" si="10"/>
        <v>0</v>
      </c>
      <c r="Q78" s="58">
        <f t="shared" si="8"/>
        <v>3434</v>
      </c>
      <c r="R78" s="98">
        <f t="shared" si="5"/>
        <v>0</v>
      </c>
      <c r="U78" s="6"/>
    </row>
    <row r="79" spans="1:21" ht="15.75">
      <c r="A79" s="72">
        <f t="shared" si="6"/>
        <v>3107</v>
      </c>
      <c r="B79" s="59">
        <f t="shared" si="1"/>
        <v>42553</v>
      </c>
      <c r="C79" s="58">
        <f t="shared" si="6"/>
        <v>3148</v>
      </c>
      <c r="D79" s="94">
        <v>0</v>
      </c>
      <c r="E79" s="58">
        <f t="shared" si="6"/>
        <v>3189</v>
      </c>
      <c r="F79" s="98">
        <f t="shared" si="2"/>
        <v>0</v>
      </c>
      <c r="G79" s="58">
        <f t="shared" si="6"/>
        <v>3230</v>
      </c>
      <c r="H79" s="94">
        <v>0</v>
      </c>
      <c r="I79" s="58">
        <f t="shared" si="6"/>
        <v>3271</v>
      </c>
      <c r="J79" s="98">
        <f t="shared" si="3"/>
        <v>0</v>
      </c>
      <c r="K79" s="58">
        <f t="shared" si="6"/>
        <v>3312</v>
      </c>
      <c r="L79" s="94">
        <v>0</v>
      </c>
      <c r="M79" s="58">
        <f t="shared" si="9"/>
        <v>3353</v>
      </c>
      <c r="N79" s="98">
        <f t="shared" si="0"/>
        <v>0</v>
      </c>
      <c r="O79" s="58">
        <f t="shared" si="7"/>
        <v>3394</v>
      </c>
      <c r="P79" s="98">
        <f t="shared" si="10"/>
        <v>0</v>
      </c>
      <c r="Q79" s="58">
        <f t="shared" si="8"/>
        <v>3435</v>
      </c>
      <c r="R79" s="98">
        <f t="shared" si="5"/>
        <v>0</v>
      </c>
      <c r="U79" s="6"/>
    </row>
    <row r="80" spans="1:21" ht="15.75">
      <c r="A80" s="72">
        <f t="shared" si="6"/>
        <v>3108</v>
      </c>
      <c r="B80" s="59">
        <f>B79+7</f>
        <v>42560</v>
      </c>
      <c r="C80" s="58">
        <f t="shared" si="6"/>
        <v>3149</v>
      </c>
      <c r="D80" s="94">
        <v>0</v>
      </c>
      <c r="E80" s="58">
        <f t="shared" si="6"/>
        <v>3190</v>
      </c>
      <c r="F80" s="98">
        <f t="shared" si="2"/>
        <v>0</v>
      </c>
      <c r="G80" s="58">
        <f t="shared" si="6"/>
        <v>3231</v>
      </c>
      <c r="H80" s="94">
        <v>0</v>
      </c>
      <c r="I80" s="58">
        <f t="shared" si="6"/>
        <v>3272</v>
      </c>
      <c r="J80" s="98">
        <f t="shared" si="3"/>
        <v>0</v>
      </c>
      <c r="K80" s="58">
        <f t="shared" si="6"/>
        <v>3313</v>
      </c>
      <c r="L80" s="94">
        <v>0</v>
      </c>
      <c r="M80" s="58">
        <f t="shared" si="9"/>
        <v>3354</v>
      </c>
      <c r="N80" s="98">
        <f t="shared" si="0"/>
        <v>0</v>
      </c>
      <c r="O80" s="58">
        <f t="shared" si="7"/>
        <v>3395</v>
      </c>
      <c r="P80" s="98">
        <f t="shared" si="10"/>
        <v>0</v>
      </c>
      <c r="Q80" s="58">
        <f t="shared" si="8"/>
        <v>3436</v>
      </c>
      <c r="R80" s="98">
        <f t="shared" si="5"/>
        <v>0</v>
      </c>
      <c r="U80" s="6"/>
    </row>
    <row r="81" spans="1:21" ht="15.75">
      <c r="A81" s="72">
        <f t="shared" si="6"/>
        <v>3109</v>
      </c>
      <c r="B81" s="59">
        <f>B80+7</f>
        <v>42567</v>
      </c>
      <c r="C81" s="58">
        <f t="shared" si="6"/>
        <v>3150</v>
      </c>
      <c r="D81" s="94">
        <v>0</v>
      </c>
      <c r="E81" s="58">
        <f t="shared" si="6"/>
        <v>3191</v>
      </c>
      <c r="F81" s="98">
        <f t="shared" si="2"/>
        <v>0</v>
      </c>
      <c r="G81" s="58">
        <f t="shared" si="6"/>
        <v>3232</v>
      </c>
      <c r="H81" s="94">
        <v>0</v>
      </c>
      <c r="I81" s="58">
        <f t="shared" si="6"/>
        <v>3273</v>
      </c>
      <c r="J81" s="98">
        <f t="shared" si="3"/>
        <v>0</v>
      </c>
      <c r="K81" s="58">
        <f t="shared" si="6"/>
        <v>3314</v>
      </c>
      <c r="L81" s="94">
        <v>0</v>
      </c>
      <c r="M81" s="58">
        <f t="shared" si="9"/>
        <v>3355</v>
      </c>
      <c r="N81" s="98">
        <f t="shared" si="0"/>
        <v>0</v>
      </c>
      <c r="O81" s="58">
        <f t="shared" si="7"/>
        <v>3396</v>
      </c>
      <c r="P81" s="98">
        <f t="shared" si="10"/>
        <v>0</v>
      </c>
      <c r="Q81" s="58">
        <f t="shared" si="8"/>
        <v>3437</v>
      </c>
      <c r="R81" s="98">
        <f t="shared" si="5"/>
        <v>0</v>
      </c>
      <c r="U81" s="6"/>
    </row>
    <row r="82" spans="1:21" ht="15.75">
      <c r="A82" s="72">
        <f t="shared" si="6"/>
        <v>3110</v>
      </c>
      <c r="B82" s="60">
        <f>B81+7</f>
        <v>42574</v>
      </c>
      <c r="C82" s="61">
        <f t="shared" si="6"/>
        <v>3151</v>
      </c>
      <c r="D82" s="95">
        <v>0</v>
      </c>
      <c r="E82" s="61">
        <f t="shared" si="6"/>
        <v>3192</v>
      </c>
      <c r="F82" s="99">
        <f t="shared" si="2"/>
        <v>0</v>
      </c>
      <c r="G82" s="61">
        <f t="shared" si="6"/>
        <v>3233</v>
      </c>
      <c r="H82" s="95">
        <v>0</v>
      </c>
      <c r="I82" s="61">
        <f t="shared" si="6"/>
        <v>3274</v>
      </c>
      <c r="J82" s="99">
        <f t="shared" si="3"/>
        <v>0</v>
      </c>
      <c r="K82" s="61">
        <f t="shared" si="6"/>
        <v>3315</v>
      </c>
      <c r="L82" s="95">
        <v>0</v>
      </c>
      <c r="M82" s="61">
        <f t="shared" si="9"/>
        <v>3356</v>
      </c>
      <c r="N82" s="99">
        <f t="shared" si="0"/>
        <v>0</v>
      </c>
      <c r="O82" s="61">
        <f t="shared" si="7"/>
        <v>3397</v>
      </c>
      <c r="P82" s="99">
        <f t="shared" si="10"/>
        <v>0</v>
      </c>
      <c r="Q82" s="61">
        <f t="shared" si="8"/>
        <v>3438</v>
      </c>
      <c r="R82" s="99">
        <f t="shared" si="5"/>
        <v>0</v>
      </c>
      <c r="U82" s="6"/>
    </row>
    <row r="83" spans="1:254" s="2" customFormat="1" ht="15">
      <c r="A83" s="7"/>
      <c r="B83" s="62"/>
      <c r="C83" s="73"/>
      <c r="D83" s="73" t="s">
        <v>32</v>
      </c>
      <c r="E83" s="62"/>
      <c r="G83" s="73"/>
      <c r="H83" s="73" t="s">
        <v>33</v>
      </c>
      <c r="J83" s="6"/>
      <c r="IO83" s="7"/>
      <c r="IP83" s="7"/>
      <c r="IT83" s="22"/>
    </row>
    <row r="84" spans="1:254" s="2" customFormat="1" ht="13.5">
      <c r="A84" s="7"/>
      <c r="E84" s="7"/>
      <c r="H84" s="7"/>
      <c r="J84" s="6"/>
      <c r="IO84" s="7"/>
      <c r="IP84" s="7"/>
      <c r="IT84" s="22"/>
    </row>
    <row r="85" spans="1:12" ht="19.5" customHeight="1">
      <c r="A85" s="7"/>
      <c r="B85" s="2" t="s">
        <v>15</v>
      </c>
      <c r="C85"/>
      <c r="D85" s="218"/>
      <c r="E85" s="218"/>
      <c r="F85" s="218"/>
      <c r="G85" s="120"/>
      <c r="H85" s="218"/>
      <c r="I85" s="218"/>
      <c r="J85" s="218"/>
      <c r="L85" s="63" t="s">
        <v>234</v>
      </c>
    </row>
    <row r="86" spans="1:18" ht="19.5" customHeight="1">
      <c r="A86" s="7"/>
      <c r="B86" s="2" t="s">
        <v>16</v>
      </c>
      <c r="C86"/>
      <c r="D86" s="217"/>
      <c r="E86" s="217"/>
      <c r="F86" s="217"/>
      <c r="G86" s="120"/>
      <c r="H86" s="217"/>
      <c r="I86" s="217"/>
      <c r="J86" s="217"/>
      <c r="K86"/>
      <c r="L86" s="116"/>
      <c r="M86" s="117"/>
      <c r="N86" s="117"/>
      <c r="O86" s="117"/>
      <c r="P86" s="117"/>
      <c r="Q86" s="117"/>
      <c r="R86" s="118"/>
    </row>
    <row r="87" spans="1:254" s="2" customFormat="1" ht="19.5" customHeight="1">
      <c r="A87" s="7"/>
      <c r="B87" s="2" t="s">
        <v>17</v>
      </c>
      <c r="C87"/>
      <c r="D87" s="217"/>
      <c r="E87" s="217"/>
      <c r="F87" s="217"/>
      <c r="G87" s="121"/>
      <c r="H87" s="217"/>
      <c r="I87" s="217"/>
      <c r="J87" s="217"/>
      <c r="K87"/>
      <c r="L87" s="116"/>
      <c r="M87" s="117"/>
      <c r="N87" s="117"/>
      <c r="O87" s="117"/>
      <c r="P87" s="117"/>
      <c r="Q87" s="117"/>
      <c r="R87" s="118"/>
      <c r="IO87" s="7"/>
      <c r="IP87" s="7"/>
      <c r="IT87" s="22"/>
    </row>
    <row r="88" spans="1:254" s="2" customFormat="1" ht="19.5" customHeight="1">
      <c r="A88" s="7"/>
      <c r="B88" s="8"/>
      <c r="C88" s="66"/>
      <c r="D88" s="66"/>
      <c r="E88" s="8"/>
      <c r="F88" s="66"/>
      <c r="G88" s="66"/>
      <c r="H88" s="8"/>
      <c r="I88" s="8"/>
      <c r="J88" s="8"/>
      <c r="K88"/>
      <c r="L88" s="116"/>
      <c r="M88" s="117"/>
      <c r="N88" s="117"/>
      <c r="O88" s="117"/>
      <c r="P88" s="117"/>
      <c r="Q88" s="117"/>
      <c r="R88" s="118"/>
      <c r="IO88" s="7"/>
      <c r="IP88" s="7"/>
      <c r="IT88" s="22"/>
    </row>
    <row r="89" spans="1:254" s="2" customFormat="1" ht="19.5" customHeight="1">
      <c r="A89" s="7"/>
      <c r="J89" s="6"/>
      <c r="L89" s="116"/>
      <c r="M89" s="117"/>
      <c r="N89" s="117"/>
      <c r="O89" s="117"/>
      <c r="P89" s="117"/>
      <c r="Q89" s="117"/>
      <c r="R89" s="118"/>
      <c r="IO89" s="7"/>
      <c r="IP89" s="7"/>
      <c r="IT89" s="22"/>
    </row>
    <row r="90" spans="1:254" s="2" customFormat="1" ht="19.5" customHeight="1">
      <c r="A90" s="9"/>
      <c r="B90" s="224" t="s">
        <v>34</v>
      </c>
      <c r="C90" s="224"/>
      <c r="D90" s="224"/>
      <c r="E90" s="224"/>
      <c r="F90" s="224"/>
      <c r="G90" s="224"/>
      <c r="H90" s="224"/>
      <c r="I90" s="224"/>
      <c r="J90" s="224"/>
      <c r="L90" s="116"/>
      <c r="M90" s="117"/>
      <c r="N90" s="117"/>
      <c r="O90" s="117"/>
      <c r="P90" s="117"/>
      <c r="Q90" s="117"/>
      <c r="R90" s="118"/>
      <c r="IO90" s="7"/>
      <c r="IP90" s="7"/>
      <c r="IT90" s="22"/>
    </row>
    <row r="91" spans="1:254" s="2" customFormat="1" ht="19.5" customHeight="1">
      <c r="A91" s="9"/>
      <c r="B91" s="224" t="s">
        <v>35</v>
      </c>
      <c r="C91" s="224"/>
      <c r="D91" s="224"/>
      <c r="E91" s="224"/>
      <c r="F91" s="224"/>
      <c r="G91" s="224"/>
      <c r="H91" s="224"/>
      <c r="I91" s="224"/>
      <c r="J91" s="224"/>
      <c r="L91" s="116"/>
      <c r="M91" s="117"/>
      <c r="N91" s="117"/>
      <c r="O91" s="117"/>
      <c r="P91" s="117"/>
      <c r="Q91" s="117"/>
      <c r="R91" s="118"/>
      <c r="IO91" s="7"/>
      <c r="IP91" s="7"/>
      <c r="IT91" s="22"/>
    </row>
    <row r="92" spans="1:254" s="2" customFormat="1" ht="15">
      <c r="A92" s="9"/>
      <c r="B92" s="4"/>
      <c r="C92" s="5"/>
      <c r="D92" s="5"/>
      <c r="E92" s="5"/>
      <c r="F92" s="5"/>
      <c r="G92" s="5"/>
      <c r="H92" s="5"/>
      <c r="J92" s="6"/>
      <c r="IO92" s="7"/>
      <c r="IP92" s="7"/>
      <c r="IT92" s="22"/>
    </row>
    <row r="93" spans="1:254" s="2" customFormat="1" ht="13.5">
      <c r="A93" s="7"/>
      <c r="B93" s="67"/>
      <c r="C93" s="67"/>
      <c r="D93" s="67"/>
      <c r="E93" s="67"/>
      <c r="F93" s="67"/>
      <c r="G93" s="67"/>
      <c r="H93" s="67"/>
      <c r="J93" s="6"/>
      <c r="IO93" s="7"/>
      <c r="IP93" s="7"/>
      <c r="IT93" s="22"/>
    </row>
    <row r="94" spans="1:254" s="2" customFormat="1" ht="15.75">
      <c r="A94" s="7"/>
      <c r="B94" s="225"/>
      <c r="C94" s="225"/>
      <c r="D94" s="119"/>
      <c r="E94" s="119"/>
      <c r="F94" s="119"/>
      <c r="G94" s="119"/>
      <c r="H94" s="225"/>
      <c r="I94" s="225"/>
      <c r="J94" s="225"/>
      <c r="IO94" s="7"/>
      <c r="IP94" s="7"/>
      <c r="IT94" s="22"/>
    </row>
    <row r="95" spans="1:254" s="2" customFormat="1" ht="16.5" customHeight="1">
      <c r="A95" s="7"/>
      <c r="B95" s="190" t="s">
        <v>26</v>
      </c>
      <c r="C95" s="190"/>
      <c r="D95" s="190"/>
      <c r="F95" s="190" t="s">
        <v>27</v>
      </c>
      <c r="G95" s="190"/>
      <c r="H95" s="190"/>
      <c r="I95" s="190"/>
      <c r="J95" s="190"/>
      <c r="V95" s="122" t="s">
        <v>299</v>
      </c>
      <c r="IO95" s="7"/>
      <c r="IP95" s="7"/>
      <c r="IT95" s="22"/>
    </row>
    <row r="96" spans="1:254" s="2" customFormat="1" ht="14.25" thickBot="1">
      <c r="A96" s="7"/>
      <c r="B96" s="10"/>
      <c r="C96" s="10"/>
      <c r="D96" s="10"/>
      <c r="E96" s="10"/>
      <c r="F96" s="10"/>
      <c r="G96" s="10"/>
      <c r="H96" s="10"/>
      <c r="J96" s="10"/>
      <c r="IO96" s="7"/>
      <c r="IP96" s="7"/>
      <c r="IT96" s="22"/>
    </row>
    <row r="97" spans="10:254" s="2" customFormat="1" ht="14.25" thickTop="1">
      <c r="J97" s="6"/>
      <c r="IO97" s="7"/>
      <c r="IP97" s="7"/>
      <c r="IT97" s="22"/>
    </row>
    <row r="98" spans="10:254" s="2" customFormat="1" ht="13.5">
      <c r="J98" s="6"/>
      <c r="IO98" s="7"/>
      <c r="IP98" s="7"/>
      <c r="IT98" s="22"/>
    </row>
    <row r="99" spans="10:254" s="2" customFormat="1" ht="13.5">
      <c r="J99" s="6"/>
      <c r="IO99" s="7"/>
      <c r="IP99" s="7"/>
      <c r="IT99" s="22"/>
    </row>
    <row r="100" spans="10:254" s="2" customFormat="1" ht="13.5">
      <c r="J100" s="6"/>
      <c r="IO100" s="7"/>
      <c r="IP100" s="7"/>
      <c r="IT100" s="22"/>
    </row>
    <row r="101" spans="10:254" s="2" customFormat="1" ht="13.5">
      <c r="J101" s="6"/>
      <c r="IO101" s="7"/>
      <c r="IP101" s="7"/>
      <c r="IT101" s="22"/>
    </row>
    <row r="102" spans="10:254" s="2" customFormat="1" ht="13.5">
      <c r="J102" s="6"/>
      <c r="IO102" s="7"/>
      <c r="IP102" s="7"/>
      <c r="IT102" s="22"/>
    </row>
    <row r="103" spans="10:254" s="2" customFormat="1" ht="13.5">
      <c r="J103" s="6"/>
      <c r="IO103" s="7"/>
      <c r="IP103" s="7"/>
      <c r="IT103" s="22"/>
    </row>
    <row r="104" spans="10:254" s="2" customFormat="1" ht="13.5">
      <c r="J104" s="6"/>
      <c r="IO104" s="7"/>
      <c r="IP104" s="7"/>
      <c r="IT104" s="22"/>
    </row>
    <row r="105" spans="10:254" s="2" customFormat="1" ht="13.5">
      <c r="J105" s="6"/>
      <c r="IO105" s="7"/>
      <c r="IP105" s="7"/>
      <c r="IT105" s="22"/>
    </row>
    <row r="106" spans="10:254" s="2" customFormat="1" ht="13.5">
      <c r="J106" s="6"/>
      <c r="IO106" s="7"/>
      <c r="IP106" s="7"/>
      <c r="IT106" s="22"/>
    </row>
    <row r="107" spans="10:254" s="2" customFormat="1" ht="13.5">
      <c r="J107" s="6"/>
      <c r="IO107" s="7"/>
      <c r="IP107" s="7"/>
      <c r="IT107" s="22"/>
    </row>
    <row r="108" spans="10:254" s="2" customFormat="1" ht="13.5">
      <c r="J108" s="6"/>
      <c r="IO108" s="7"/>
      <c r="IP108" s="7"/>
      <c r="IT108" s="22"/>
    </row>
    <row r="109" spans="10:254" s="2" customFormat="1" ht="13.5">
      <c r="J109" s="6"/>
      <c r="IO109" s="7"/>
      <c r="IP109" s="7"/>
      <c r="IT109" s="22"/>
    </row>
    <row r="110" spans="10:254" s="2" customFormat="1" ht="13.5">
      <c r="J110" s="6"/>
      <c r="IO110" s="7"/>
      <c r="IP110" s="7"/>
      <c r="IT110" s="22"/>
    </row>
    <row r="111" spans="10:254" s="2" customFormat="1" ht="13.5">
      <c r="J111" s="6"/>
      <c r="IO111" s="7"/>
      <c r="IP111" s="7"/>
      <c r="IT111" s="22"/>
    </row>
    <row r="112" spans="10:254" s="2" customFormat="1" ht="13.5">
      <c r="J112" s="6"/>
      <c r="IO112" s="7"/>
      <c r="IP112" s="7"/>
      <c r="IT112" s="22"/>
    </row>
    <row r="113" spans="10:254" s="2" customFormat="1" ht="13.5">
      <c r="J113" s="6"/>
      <c r="IO113" s="7"/>
      <c r="IP113" s="7"/>
      <c r="IT113" s="22"/>
    </row>
    <row r="114" spans="10:254" s="2" customFormat="1" ht="13.5">
      <c r="J114" s="6"/>
      <c r="IO114" s="7"/>
      <c r="IP114" s="7"/>
      <c r="IT114" s="22"/>
    </row>
  </sheetData>
  <sheetProtection password="D158" sheet="1" selectLockedCells="1"/>
  <mergeCells count="44">
    <mergeCell ref="P40:R40"/>
    <mergeCell ref="R33:S36"/>
    <mergeCell ref="B33:F33"/>
    <mergeCell ref="H86:J86"/>
    <mergeCell ref="T65:W66"/>
    <mergeCell ref="H33:I33"/>
    <mergeCell ref="J33:N33"/>
    <mergeCell ref="J34:N34"/>
    <mergeCell ref="B40:B41"/>
    <mergeCell ref="F95:J95"/>
    <mergeCell ref="B90:J90"/>
    <mergeCell ref="B91:J91"/>
    <mergeCell ref="B94:C94"/>
    <mergeCell ref="B35:B36"/>
    <mergeCell ref="H94:J94"/>
    <mergeCell ref="H87:J87"/>
    <mergeCell ref="D85:F85"/>
    <mergeCell ref="D86:F86"/>
    <mergeCell ref="D87:F87"/>
    <mergeCell ref="H85:J85"/>
    <mergeCell ref="L40:O40"/>
    <mergeCell ref="C20:H20"/>
    <mergeCell ref="C40:F40"/>
    <mergeCell ref="D28:F28"/>
    <mergeCell ref="B11:W11"/>
    <mergeCell ref="H40:K40"/>
    <mergeCell ref="B34:F34"/>
    <mergeCell ref="H34:I34"/>
    <mergeCell ref="D18:L18"/>
    <mergeCell ref="N31:R31"/>
    <mergeCell ref="I20:I21"/>
    <mergeCell ref="K20:K21"/>
    <mergeCell ref="B20:B21"/>
    <mergeCell ref="L20:L21"/>
    <mergeCell ref="B4:W4"/>
    <mergeCell ref="B95:D95"/>
    <mergeCell ref="B6:W6"/>
    <mergeCell ref="B8:V9"/>
    <mergeCell ref="B13:W13"/>
    <mergeCell ref="B15:W15"/>
    <mergeCell ref="D17:L17"/>
    <mergeCell ref="D29:F29"/>
    <mergeCell ref="B16:W16"/>
    <mergeCell ref="J20:J21"/>
  </mergeCells>
  <conditionalFormatting sqref="R33">
    <cfRule type="cellIs" priority="1" dxfId="1" operator="equal">
      <formula>"LA SUMA DEL AZUCAR A PRODUCIR NO COINCIDE CON EL PROGRAMA DE PRODUCCION"</formula>
    </cfRule>
  </conditionalFormatting>
  <dataValidations count="8">
    <dataValidation allowBlank="1" showInputMessage="1" showErrorMessage="1" errorTitle="Error" error="La fecha a introducir debe estar en formato de fecha dd/mm/aaaa y dentro del intervalo del periodo de la zafra actual &quot;01/10/2015 al 31/07/2016&quot;" sqref="D38"/>
    <dataValidation type="decimal" operator="greaterThanOrEqual" allowBlank="1" showInputMessage="1" showErrorMessage="1" sqref="D22:D24 F22:F24 J26:J30 J22:J24 L28:L29 F36 H36 H26:H30 L36 V22:V31 D65:D82 L42:L82 J36 O22:O27 S22:S31 H43:H82">
      <formula1>0</formula1>
    </dataValidation>
    <dataValidation type="date" allowBlank="1" showInputMessage="1" showErrorMessage="1" errorTitle="Error" error="La fecha a introducir debe estar en formato de fecha dd/mm/aaaa y dentro del intervalo del periodo de la zafra actual &quot;01/10/2015 al 31/07/2016&quot;" sqref="H38">
      <formula1>42248</formula1>
      <formula2>42583</formula2>
    </dataValidation>
    <dataValidation operator="greaterThanOrEqual" allowBlank="1" showInputMessage="1" showErrorMessage="1" sqref="P42 H42 D42:D64"/>
    <dataValidation type="list" showInputMessage="1" showErrorMessage="1" sqref="U31">
      <formula1>$IR$1:$IR$49</formula1>
    </dataValidation>
    <dataValidation type="list" showInputMessage="1" showErrorMessage="1" errorTitle="Problema" error="Clave de Acceso no válida, no podrá continuar hasta teclear correctamente la calve" sqref="D17:L17">
      <formula1>$IR$1:$IR$52</formula1>
    </dataValidation>
    <dataValidation type="list" showInputMessage="1" showErrorMessage="1" sqref="R22:R30 U22:U30">
      <formula1>$IR$2:$IR$52</formula1>
    </dataValidation>
    <dataValidation type="list" allowBlank="1" showDropDown="1" showInputMessage="1" showErrorMessage="1" promptTitle="Inicio" prompt="Teclee la clave de acceso que se designó en el oficio con la solicitud del 2do estimado 2015/16.&#10;Posterior a esto, puede cambiar la fecha de elaboración, en caso de ser necesario" errorTitle="Clave incorrecta" error="Clave de Acceso no válida, no podrá continuar hasta teclear correctamente la clave&#10;" sqref="S18">
      <formula1>$IQ$2:$IQ$50</formula1>
    </dataValidation>
  </dataValidations>
  <printOptions horizontalCentered="1" verticalCentered="1"/>
  <pageMargins left="0" right="0" top="0" bottom="0" header="0" footer="0"/>
  <pageSetup fitToHeight="2" horizontalDpi="600" verticalDpi="600" orientation="landscape" scale="51" r:id="rId4"/>
  <rowBreaks count="1" manualBreakCount="1">
    <brk id="38" min="1" max="2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AF235"/>
  <sheetViews>
    <sheetView zoomScalePageLayoutView="0" workbookViewId="0" topLeftCell="D64">
      <selection activeCell="D53" sqref="D53"/>
    </sheetView>
  </sheetViews>
  <sheetFormatPr defaultColWidth="11.421875" defaultRowHeight="12.75"/>
  <cols>
    <col min="3" max="3" width="23.421875" style="0" bestFit="1" customWidth="1"/>
    <col min="7" max="7" width="22.8515625" style="0" bestFit="1" customWidth="1"/>
    <col min="15" max="24" width="12.00390625" style="0" bestFit="1" customWidth="1"/>
    <col min="25" max="25" width="12.00390625" style="0" customWidth="1"/>
    <col min="26" max="26" width="12.140625" style="0" customWidth="1"/>
    <col min="27" max="30" width="12.00390625" style="0" bestFit="1" customWidth="1"/>
  </cols>
  <sheetData>
    <row r="3" spans="2:4" ht="13.5">
      <c r="B3" s="124" t="s">
        <v>214</v>
      </c>
      <c r="C3" s="125" t="s">
        <v>45</v>
      </c>
      <c r="D3" s="126">
        <v>42306</v>
      </c>
    </row>
    <row r="4" spans="2:4" ht="13.5">
      <c r="B4" s="124" t="s">
        <v>212</v>
      </c>
      <c r="C4" s="125" t="s">
        <v>61</v>
      </c>
      <c r="D4" s="126">
        <v>42310</v>
      </c>
    </row>
    <row r="5" spans="2:4" ht="13.5">
      <c r="B5" s="127" t="s">
        <v>180</v>
      </c>
      <c r="C5" s="125" t="s">
        <v>47</v>
      </c>
      <c r="D5" s="128">
        <v>42313</v>
      </c>
    </row>
    <row r="6" spans="2:4" ht="13.5">
      <c r="B6" s="124" t="s">
        <v>216</v>
      </c>
      <c r="C6" s="125" t="s">
        <v>87</v>
      </c>
      <c r="D6" s="126">
        <v>42313</v>
      </c>
    </row>
    <row r="7" spans="2:4" ht="13.5">
      <c r="B7" s="124" t="s">
        <v>206</v>
      </c>
      <c r="C7" s="125" t="s">
        <v>301</v>
      </c>
      <c r="D7" s="126">
        <v>42317</v>
      </c>
    </row>
    <row r="8" spans="2:4" ht="13.5">
      <c r="B8" s="124" t="s">
        <v>192</v>
      </c>
      <c r="C8" s="125" t="s">
        <v>42</v>
      </c>
      <c r="D8" s="126">
        <v>42318</v>
      </c>
    </row>
    <row r="9" spans="2:4" ht="13.5">
      <c r="B9" s="124" t="s">
        <v>209</v>
      </c>
      <c r="C9" s="125" t="s">
        <v>72</v>
      </c>
      <c r="D9" s="126">
        <v>42318</v>
      </c>
    </row>
    <row r="10" spans="2:4" ht="13.5">
      <c r="B10" s="124" t="s">
        <v>182</v>
      </c>
      <c r="C10" s="125" t="s">
        <v>41</v>
      </c>
      <c r="D10" s="126">
        <v>42319</v>
      </c>
    </row>
    <row r="11" spans="2:4" ht="13.5">
      <c r="B11" s="124" t="s">
        <v>217</v>
      </c>
      <c r="C11" s="125" t="s">
        <v>75</v>
      </c>
      <c r="D11" s="126">
        <v>42325</v>
      </c>
    </row>
    <row r="12" spans="2:4" ht="13.5">
      <c r="B12" s="124" t="s">
        <v>207</v>
      </c>
      <c r="C12" s="125" t="s">
        <v>302</v>
      </c>
      <c r="D12" s="126">
        <v>42326</v>
      </c>
    </row>
    <row r="13" spans="2:4" ht="13.5">
      <c r="B13" s="124" t="s">
        <v>195</v>
      </c>
      <c r="C13" s="125" t="s">
        <v>59</v>
      </c>
      <c r="D13" s="129">
        <v>42327</v>
      </c>
    </row>
    <row r="14" spans="2:4" ht="13.5">
      <c r="B14" s="124" t="s">
        <v>215</v>
      </c>
      <c r="C14" s="125" t="s">
        <v>53</v>
      </c>
      <c r="D14" s="126">
        <v>42328</v>
      </c>
    </row>
    <row r="15" spans="2:4" ht="13.5">
      <c r="B15" s="124" t="s">
        <v>227</v>
      </c>
      <c r="C15" s="125" t="s">
        <v>46</v>
      </c>
      <c r="D15" s="129">
        <v>42328</v>
      </c>
    </row>
    <row r="16" spans="2:4" ht="13.5">
      <c r="B16" s="124" t="s">
        <v>202</v>
      </c>
      <c r="C16" s="125" t="s">
        <v>84</v>
      </c>
      <c r="D16" s="126">
        <v>42328</v>
      </c>
    </row>
    <row r="17" spans="2:4" ht="13.5">
      <c r="B17" s="127" t="s">
        <v>179</v>
      </c>
      <c r="C17" s="125" t="s">
        <v>80</v>
      </c>
      <c r="D17" s="128">
        <v>42328</v>
      </c>
    </row>
    <row r="18" spans="2:4" ht="13.5">
      <c r="B18" s="124" t="s">
        <v>183</v>
      </c>
      <c r="C18" s="125" t="s">
        <v>62</v>
      </c>
      <c r="D18" s="126">
        <v>42330</v>
      </c>
    </row>
    <row r="19" spans="2:4" ht="13.5">
      <c r="B19" s="124" t="s">
        <v>186</v>
      </c>
      <c r="C19" s="125" t="s">
        <v>303</v>
      </c>
      <c r="D19" s="126">
        <v>42331</v>
      </c>
    </row>
    <row r="20" spans="2:4" ht="13.5">
      <c r="B20" s="124" t="s">
        <v>228</v>
      </c>
      <c r="C20" s="125" t="s">
        <v>88</v>
      </c>
      <c r="D20" s="129">
        <v>42331</v>
      </c>
    </row>
    <row r="21" spans="2:4" ht="13.5">
      <c r="B21" s="124" t="s">
        <v>222</v>
      </c>
      <c r="C21" s="125" t="s">
        <v>78</v>
      </c>
      <c r="D21" s="130">
        <v>42332</v>
      </c>
    </row>
    <row r="22" spans="2:4" ht="13.5">
      <c r="B22" s="124" t="s">
        <v>199</v>
      </c>
      <c r="C22" s="125" t="s">
        <v>50</v>
      </c>
      <c r="D22" s="128">
        <v>42333</v>
      </c>
    </row>
    <row r="23" spans="2:4" ht="13.5">
      <c r="B23" s="124" t="s">
        <v>187</v>
      </c>
      <c r="C23" s="125" t="s">
        <v>48</v>
      </c>
      <c r="D23" s="126">
        <v>42333</v>
      </c>
    </row>
    <row r="24" spans="2:4" ht="13.5">
      <c r="B24" s="124" t="s">
        <v>210</v>
      </c>
      <c r="C24" s="125" t="s">
        <v>51</v>
      </c>
      <c r="D24" s="128">
        <v>42334</v>
      </c>
    </row>
    <row r="25" spans="2:4" ht="13.5">
      <c r="B25" s="124" t="s">
        <v>194</v>
      </c>
      <c r="C25" s="125" t="s">
        <v>49</v>
      </c>
      <c r="D25" s="126">
        <v>42334</v>
      </c>
    </row>
    <row r="26" spans="2:4" ht="13.5">
      <c r="B26" s="124" t="s">
        <v>219</v>
      </c>
      <c r="C26" s="125" t="s">
        <v>54</v>
      </c>
      <c r="D26" s="126">
        <v>42335</v>
      </c>
    </row>
    <row r="27" spans="2:4" ht="13.5">
      <c r="B27" s="124" t="s">
        <v>197</v>
      </c>
      <c r="C27" s="125" t="s">
        <v>70</v>
      </c>
      <c r="D27" s="126">
        <v>42338</v>
      </c>
    </row>
    <row r="28" spans="2:4" ht="13.5">
      <c r="B28" s="124" t="s">
        <v>213</v>
      </c>
      <c r="C28" s="125" t="s">
        <v>52</v>
      </c>
      <c r="D28" s="126">
        <v>42339</v>
      </c>
    </row>
    <row r="29" spans="2:4" ht="13.5">
      <c r="B29" s="124" t="s">
        <v>224</v>
      </c>
      <c r="C29" s="125" t="s">
        <v>68</v>
      </c>
      <c r="D29" s="126">
        <v>42339</v>
      </c>
    </row>
    <row r="30" spans="2:4" ht="13.5">
      <c r="B30" s="124" t="s">
        <v>188</v>
      </c>
      <c r="C30" s="125" t="s">
        <v>58</v>
      </c>
      <c r="D30" s="126">
        <v>42340</v>
      </c>
    </row>
    <row r="31" spans="2:4" ht="13.5">
      <c r="B31" s="124" t="s">
        <v>221</v>
      </c>
      <c r="C31" s="125" t="s">
        <v>67</v>
      </c>
      <c r="D31" s="126">
        <v>42340</v>
      </c>
    </row>
    <row r="32" spans="2:4" ht="13.5">
      <c r="B32" s="124" t="s">
        <v>208</v>
      </c>
      <c r="C32" s="125" t="s">
        <v>74</v>
      </c>
      <c r="D32" s="126">
        <v>42341</v>
      </c>
    </row>
    <row r="33" spans="2:4" ht="13.5">
      <c r="B33" s="124" t="s">
        <v>189</v>
      </c>
      <c r="C33" s="125" t="s">
        <v>63</v>
      </c>
      <c r="D33" s="126">
        <v>42342</v>
      </c>
    </row>
    <row r="34" spans="2:4" ht="13.5">
      <c r="B34" s="124" t="s">
        <v>220</v>
      </c>
      <c r="C34" s="125" t="s">
        <v>77</v>
      </c>
      <c r="D34" s="126">
        <v>42342</v>
      </c>
    </row>
    <row r="35" spans="2:4" ht="13.5">
      <c r="B35" s="124" t="s">
        <v>196</v>
      </c>
      <c r="C35" s="125" t="s">
        <v>43</v>
      </c>
      <c r="D35" s="126">
        <v>42343</v>
      </c>
    </row>
    <row r="36" spans="2:4" ht="13.5">
      <c r="B36" s="124" t="s">
        <v>223</v>
      </c>
      <c r="C36" s="125" t="s">
        <v>55</v>
      </c>
      <c r="D36" s="126">
        <v>42345</v>
      </c>
    </row>
    <row r="37" spans="2:4" ht="13.5">
      <c r="B37" s="124" t="s">
        <v>211</v>
      </c>
      <c r="C37" s="125" t="s">
        <v>73</v>
      </c>
      <c r="D37" s="126">
        <v>42346</v>
      </c>
    </row>
    <row r="38" spans="2:4" ht="13.5">
      <c r="B38" s="124" t="s">
        <v>204</v>
      </c>
      <c r="C38" s="125" t="s">
        <v>44</v>
      </c>
      <c r="D38" s="126">
        <v>42347</v>
      </c>
    </row>
    <row r="39" spans="2:4" ht="13.5">
      <c r="B39" s="124" t="s">
        <v>201</v>
      </c>
      <c r="C39" s="125" t="s">
        <v>60</v>
      </c>
      <c r="D39" s="126">
        <v>42348</v>
      </c>
    </row>
    <row r="40" spans="2:4" ht="13.5">
      <c r="B40" s="124" t="s">
        <v>218</v>
      </c>
      <c r="C40" s="125" t="s">
        <v>76</v>
      </c>
      <c r="D40" s="126">
        <v>42349</v>
      </c>
    </row>
    <row r="41" spans="2:4" ht="13.5">
      <c r="B41" s="124" t="s">
        <v>181</v>
      </c>
      <c r="C41" s="125" t="s">
        <v>81</v>
      </c>
      <c r="D41" s="126">
        <v>42350</v>
      </c>
    </row>
    <row r="42" spans="2:4" ht="13.5">
      <c r="B42" s="124" t="s">
        <v>205</v>
      </c>
      <c r="C42" s="125" t="s">
        <v>66</v>
      </c>
      <c r="D42" s="126">
        <v>42355</v>
      </c>
    </row>
    <row r="43" spans="2:4" ht="13.5">
      <c r="B43" s="131" t="s">
        <v>178</v>
      </c>
      <c r="C43" s="125" t="s">
        <v>57</v>
      </c>
      <c r="D43" s="128">
        <v>42357</v>
      </c>
    </row>
    <row r="44" spans="2:4" ht="13.5">
      <c r="B44" s="124" t="s">
        <v>193</v>
      </c>
      <c r="C44" s="125" t="s">
        <v>65</v>
      </c>
      <c r="D44" s="126">
        <v>42363</v>
      </c>
    </row>
    <row r="45" spans="2:4" ht="13.5">
      <c r="B45" s="124" t="s">
        <v>190</v>
      </c>
      <c r="C45" s="125" t="s">
        <v>304</v>
      </c>
      <c r="D45" s="126">
        <v>42364</v>
      </c>
    </row>
    <row r="46" spans="2:4" ht="13.5">
      <c r="B46" s="124" t="s">
        <v>203</v>
      </c>
      <c r="C46" s="125" t="s">
        <v>85</v>
      </c>
      <c r="D46" s="126">
        <v>42366</v>
      </c>
    </row>
    <row r="47" spans="2:4" ht="13.5">
      <c r="B47" s="124" t="s">
        <v>226</v>
      </c>
      <c r="C47" s="125" t="s">
        <v>56</v>
      </c>
      <c r="D47" s="128">
        <v>42369</v>
      </c>
    </row>
    <row r="48" spans="2:4" ht="13.5">
      <c r="B48" s="124" t="s">
        <v>225</v>
      </c>
      <c r="C48" s="125" t="s">
        <v>79</v>
      </c>
      <c r="D48" s="126">
        <v>42388</v>
      </c>
    </row>
    <row r="49" spans="2:4" ht="13.5">
      <c r="B49" s="124" t="s">
        <v>191</v>
      </c>
      <c r="C49" s="125" t="s">
        <v>305</v>
      </c>
      <c r="D49" s="128">
        <v>42389</v>
      </c>
    </row>
    <row r="50" spans="2:4" ht="13.5">
      <c r="B50" s="124" t="s">
        <v>184</v>
      </c>
      <c r="C50" s="125" t="s">
        <v>82</v>
      </c>
      <c r="D50" s="126">
        <v>42390</v>
      </c>
    </row>
    <row r="51" spans="2:4" ht="13.5">
      <c r="B51" s="124" t="s">
        <v>200</v>
      </c>
      <c r="C51" s="125" t="s">
        <v>306</v>
      </c>
      <c r="D51" s="126">
        <v>42395</v>
      </c>
    </row>
    <row r="52" spans="2:4" ht="13.5">
      <c r="B52" s="124" t="s">
        <v>198</v>
      </c>
      <c r="C52" s="125" t="s">
        <v>71</v>
      </c>
      <c r="D52" s="126">
        <v>42403</v>
      </c>
    </row>
    <row r="53" spans="2:4" ht="13.5">
      <c r="B53" s="124" t="s">
        <v>185</v>
      </c>
      <c r="C53" s="125" t="s">
        <v>307</v>
      </c>
      <c r="D53" s="126">
        <v>42458</v>
      </c>
    </row>
    <row r="57" spans="6:32" ht="12.75">
      <c r="F57">
        <v>1</v>
      </c>
      <c r="G57">
        <v>2</v>
      </c>
      <c r="H57">
        <v>3</v>
      </c>
      <c r="I57">
        <v>4</v>
      </c>
      <c r="J57">
        <v>5</v>
      </c>
      <c r="K57">
        <v>6</v>
      </c>
      <c r="L57">
        <v>7</v>
      </c>
      <c r="M57">
        <v>8</v>
      </c>
      <c r="N57">
        <v>9</v>
      </c>
      <c r="O57">
        <v>10</v>
      </c>
      <c r="P57">
        <v>11</v>
      </c>
      <c r="Q57">
        <v>12</v>
      </c>
      <c r="R57">
        <v>13</v>
      </c>
      <c r="S57">
        <v>14</v>
      </c>
      <c r="T57">
        <v>15</v>
      </c>
      <c r="U57">
        <v>16</v>
      </c>
      <c r="V57">
        <v>17</v>
      </c>
      <c r="W57">
        <v>18</v>
      </c>
      <c r="X57">
        <v>19</v>
      </c>
      <c r="Y57">
        <v>20</v>
      </c>
      <c r="Z57">
        <v>21</v>
      </c>
      <c r="AA57">
        <v>22</v>
      </c>
      <c r="AB57">
        <v>23</v>
      </c>
      <c r="AC57">
        <v>24</v>
      </c>
      <c r="AD57">
        <v>25</v>
      </c>
      <c r="AE57">
        <v>26</v>
      </c>
      <c r="AF57">
        <v>27</v>
      </c>
    </row>
    <row r="58" spans="6:26" ht="13.5">
      <c r="F58" s="132"/>
      <c r="G58" s="132"/>
      <c r="H58" s="132" t="s">
        <v>339</v>
      </c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</row>
    <row r="59" spans="6:32" ht="14.25">
      <c r="F59" s="133" t="s">
        <v>308</v>
      </c>
      <c r="G59" s="134" t="s">
        <v>309</v>
      </c>
      <c r="H59" s="135">
        <v>42294</v>
      </c>
      <c r="I59" s="135">
        <v>42301</v>
      </c>
      <c r="J59" s="135">
        <v>42308</v>
      </c>
      <c r="K59" s="135">
        <v>42315</v>
      </c>
      <c r="L59" s="135">
        <v>42322</v>
      </c>
      <c r="M59" s="135">
        <v>42329</v>
      </c>
      <c r="N59" s="135">
        <v>42336</v>
      </c>
      <c r="O59" s="135">
        <v>42343</v>
      </c>
      <c r="P59" s="135">
        <v>42350</v>
      </c>
      <c r="Q59" s="135">
        <v>42357</v>
      </c>
      <c r="R59" s="135">
        <v>42364</v>
      </c>
      <c r="S59" s="135">
        <v>42371</v>
      </c>
      <c r="T59" s="135">
        <v>42378</v>
      </c>
      <c r="U59" s="135">
        <v>42385</v>
      </c>
      <c r="V59" s="135">
        <v>42392</v>
      </c>
      <c r="W59" s="135">
        <v>42399</v>
      </c>
      <c r="X59" s="135">
        <v>42406</v>
      </c>
      <c r="Y59" s="135">
        <v>42413</v>
      </c>
      <c r="Z59" s="135">
        <v>42420</v>
      </c>
      <c r="AA59" s="135">
        <v>42427</v>
      </c>
      <c r="AB59" s="135">
        <v>42434</v>
      </c>
      <c r="AC59" s="135">
        <v>42441</v>
      </c>
      <c r="AD59" s="135">
        <v>42448</v>
      </c>
      <c r="AE59" s="135">
        <v>42455</v>
      </c>
      <c r="AF59" s="135">
        <v>42462</v>
      </c>
    </row>
    <row r="60" spans="6:32" ht="13.5">
      <c r="F60" s="136" t="s">
        <v>178</v>
      </c>
      <c r="G60" s="137" t="s">
        <v>57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8">
        <v>0</v>
      </c>
      <c r="R60" s="138">
        <v>442.25</v>
      </c>
      <c r="S60" s="138">
        <v>437.5</v>
      </c>
      <c r="T60" s="138">
        <v>424</v>
      </c>
      <c r="U60" s="138">
        <v>504</v>
      </c>
      <c r="V60" s="138">
        <v>436.25</v>
      </c>
      <c r="W60" s="138">
        <v>550.75</v>
      </c>
      <c r="X60" s="138">
        <v>610</v>
      </c>
      <c r="Y60" s="138">
        <v>723.5</v>
      </c>
      <c r="Z60" s="138">
        <v>418</v>
      </c>
      <c r="AA60" s="138">
        <v>534</v>
      </c>
      <c r="AB60" s="138">
        <v>544.75</v>
      </c>
      <c r="AC60" s="138">
        <v>397.75</v>
      </c>
      <c r="AD60" s="138">
        <v>461.5</v>
      </c>
      <c r="AE60" s="138">
        <v>0</v>
      </c>
      <c r="AF60" s="138">
        <v>0</v>
      </c>
    </row>
    <row r="61" spans="6:32" ht="13.5">
      <c r="F61" s="139" t="s">
        <v>179</v>
      </c>
      <c r="G61" s="140" t="s">
        <v>80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861.124</v>
      </c>
      <c r="O61" s="138">
        <v>1018.907</v>
      </c>
      <c r="P61" s="138">
        <v>803.741</v>
      </c>
      <c r="Q61" s="138">
        <v>979.973</v>
      </c>
      <c r="R61" s="138">
        <v>889.568</v>
      </c>
      <c r="S61" s="138">
        <v>950.445</v>
      </c>
      <c r="T61" s="138">
        <v>952.78</v>
      </c>
      <c r="U61" s="138">
        <v>1002.228</v>
      </c>
      <c r="V61" s="138">
        <v>944.473</v>
      </c>
      <c r="W61" s="138">
        <v>970.764</v>
      </c>
      <c r="X61" s="138">
        <v>1099.76</v>
      </c>
      <c r="Y61" s="138">
        <v>961.47</v>
      </c>
      <c r="Z61" s="138">
        <v>1136.932</v>
      </c>
      <c r="AA61" s="138">
        <v>1001.443</v>
      </c>
      <c r="AB61" s="138">
        <v>1085.485</v>
      </c>
      <c r="AC61" s="138">
        <v>1170.874</v>
      </c>
      <c r="AD61" s="138">
        <v>1061.606</v>
      </c>
      <c r="AE61" s="138">
        <v>0</v>
      </c>
      <c r="AF61" s="138">
        <v>0</v>
      </c>
    </row>
    <row r="62" spans="6:32" ht="13.5">
      <c r="F62" s="141" t="s">
        <v>180</v>
      </c>
      <c r="G62" s="142" t="s">
        <v>47</v>
      </c>
      <c r="H62" s="138">
        <v>0</v>
      </c>
      <c r="I62" s="138">
        <v>0</v>
      </c>
      <c r="J62" s="138">
        <v>0</v>
      </c>
      <c r="K62" s="138">
        <v>0</v>
      </c>
      <c r="L62" s="138">
        <v>734.27</v>
      </c>
      <c r="M62" s="138">
        <v>429</v>
      </c>
      <c r="N62" s="138">
        <v>641.31</v>
      </c>
      <c r="O62" s="138">
        <v>641.31</v>
      </c>
      <c r="P62" s="138">
        <v>672.49</v>
      </c>
      <c r="Q62" s="138">
        <v>403.01</v>
      </c>
      <c r="R62" s="138">
        <v>772.58</v>
      </c>
      <c r="S62" s="138">
        <v>529.23</v>
      </c>
      <c r="T62" s="138">
        <v>490.17</v>
      </c>
      <c r="U62" s="138">
        <v>707.17</v>
      </c>
      <c r="V62" s="138">
        <v>605.28</v>
      </c>
      <c r="W62" s="138">
        <v>793.02</v>
      </c>
      <c r="X62" s="138">
        <v>830.11</v>
      </c>
      <c r="Y62" s="138">
        <v>812.15</v>
      </c>
      <c r="Z62" s="138">
        <v>931.88</v>
      </c>
      <c r="AA62" s="138">
        <v>771.57</v>
      </c>
      <c r="AB62" s="138">
        <v>918.82</v>
      </c>
      <c r="AC62" s="138">
        <v>862.62</v>
      </c>
      <c r="AD62" s="138">
        <v>913.12</v>
      </c>
      <c r="AE62" s="138">
        <v>0</v>
      </c>
      <c r="AF62" s="138">
        <v>0</v>
      </c>
    </row>
    <row r="63" spans="6:32" ht="13.5">
      <c r="F63" s="143" t="s">
        <v>182</v>
      </c>
      <c r="G63" s="144" t="s">
        <v>41</v>
      </c>
      <c r="H63" s="138">
        <v>0</v>
      </c>
      <c r="I63" s="138">
        <v>0</v>
      </c>
      <c r="J63" s="138">
        <v>0</v>
      </c>
      <c r="K63" s="138">
        <v>0</v>
      </c>
      <c r="L63" s="138">
        <v>217.93819</v>
      </c>
      <c r="M63" s="138">
        <v>381.3918100000001</v>
      </c>
      <c r="N63" s="138">
        <v>512.74</v>
      </c>
      <c r="O63" s="138">
        <v>533.63</v>
      </c>
      <c r="P63" s="138">
        <v>580.5</v>
      </c>
      <c r="Q63" s="138">
        <v>564.73</v>
      </c>
      <c r="R63" s="138">
        <v>563.89</v>
      </c>
      <c r="S63" s="138">
        <v>534.23</v>
      </c>
      <c r="T63" s="138">
        <v>560.53</v>
      </c>
      <c r="U63" s="138">
        <v>376.87</v>
      </c>
      <c r="V63" s="138">
        <v>589.68</v>
      </c>
      <c r="W63" s="138">
        <v>620.67</v>
      </c>
      <c r="X63" s="138">
        <v>565.54</v>
      </c>
      <c r="Y63" s="138">
        <v>600.34</v>
      </c>
      <c r="Z63" s="138">
        <v>615.37</v>
      </c>
      <c r="AA63" s="138">
        <v>636.53</v>
      </c>
      <c r="AB63" s="138">
        <v>535.74</v>
      </c>
      <c r="AC63" s="138">
        <v>505.91</v>
      </c>
      <c r="AD63" s="138">
        <v>610.73</v>
      </c>
      <c r="AE63" s="138">
        <v>0</v>
      </c>
      <c r="AF63" s="138">
        <v>0</v>
      </c>
    </row>
    <row r="64" spans="6:32" ht="13.5">
      <c r="F64" s="145" t="s">
        <v>200</v>
      </c>
      <c r="G64" s="146" t="s">
        <v>83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8">
        <v>0</v>
      </c>
      <c r="N64" s="138">
        <v>0</v>
      </c>
      <c r="O64" s="138">
        <v>0</v>
      </c>
      <c r="P64" s="138">
        <v>0</v>
      </c>
      <c r="Q64" s="138">
        <v>0</v>
      </c>
      <c r="R64" s="138">
        <v>0</v>
      </c>
      <c r="S64" s="138">
        <v>0</v>
      </c>
      <c r="T64" s="138">
        <v>0</v>
      </c>
      <c r="U64" s="138">
        <v>0</v>
      </c>
      <c r="V64" s="138">
        <v>0</v>
      </c>
      <c r="W64" s="138">
        <v>133.81850096898242</v>
      </c>
      <c r="X64" s="138">
        <v>185.56165467698892</v>
      </c>
      <c r="Y64" s="138">
        <v>205.28</v>
      </c>
      <c r="Z64" s="138">
        <v>147.07</v>
      </c>
      <c r="AA64" s="138">
        <v>237.96</v>
      </c>
      <c r="AB64" s="138">
        <v>209.405</v>
      </c>
      <c r="AC64" s="138">
        <v>209.405</v>
      </c>
      <c r="AD64" s="138">
        <v>230.737</v>
      </c>
      <c r="AE64" s="138">
        <v>0</v>
      </c>
      <c r="AF64" s="138">
        <v>0</v>
      </c>
    </row>
    <row r="65" spans="6:32" ht="13.5">
      <c r="F65" s="147" t="s">
        <v>183</v>
      </c>
      <c r="G65" s="148" t="s">
        <v>62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315.19</v>
      </c>
      <c r="O65" s="138">
        <v>312.64</v>
      </c>
      <c r="P65" s="138">
        <v>299.99</v>
      </c>
      <c r="Q65" s="138">
        <v>226.32</v>
      </c>
      <c r="R65" s="138">
        <v>288.77</v>
      </c>
      <c r="S65" s="138">
        <v>330.96</v>
      </c>
      <c r="T65" s="138">
        <v>331.82</v>
      </c>
      <c r="U65" s="138">
        <v>353.67</v>
      </c>
      <c r="V65" s="138">
        <v>352.02</v>
      </c>
      <c r="W65" s="138">
        <v>374.2</v>
      </c>
      <c r="X65" s="138">
        <v>333.65</v>
      </c>
      <c r="Y65" s="138">
        <v>322.8</v>
      </c>
      <c r="Z65" s="138">
        <v>335.47</v>
      </c>
      <c r="AA65" s="138">
        <v>302.94</v>
      </c>
      <c r="AB65" s="138">
        <v>411.92</v>
      </c>
      <c r="AC65" s="138">
        <v>297.9</v>
      </c>
      <c r="AD65" s="138">
        <v>344</v>
      </c>
      <c r="AE65" s="138">
        <v>0</v>
      </c>
      <c r="AF65" s="138">
        <v>0</v>
      </c>
    </row>
    <row r="66" spans="6:32" ht="13.5">
      <c r="F66" s="149" t="s">
        <v>185</v>
      </c>
      <c r="G66" s="144" t="s">
        <v>69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  <c r="U66" s="138">
        <v>0</v>
      </c>
      <c r="V66" s="138">
        <v>0</v>
      </c>
      <c r="W66" s="138">
        <v>0</v>
      </c>
      <c r="X66" s="138">
        <v>0</v>
      </c>
      <c r="Y66" s="138" t="s">
        <v>340</v>
      </c>
      <c r="Z66" s="138" t="s">
        <v>340</v>
      </c>
      <c r="AA66" s="138" t="s">
        <v>340</v>
      </c>
      <c r="AB66" s="138" t="s">
        <v>340</v>
      </c>
      <c r="AC66" s="138" t="s">
        <v>340</v>
      </c>
      <c r="AD66" s="138" t="s">
        <v>340</v>
      </c>
      <c r="AE66" s="138">
        <v>0</v>
      </c>
      <c r="AF66" s="138">
        <v>0</v>
      </c>
    </row>
    <row r="67" spans="6:32" ht="13.5">
      <c r="F67" s="150" t="s">
        <v>186</v>
      </c>
      <c r="G67" s="151" t="s">
        <v>303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145.73000000000002</v>
      </c>
      <c r="O67" s="138">
        <v>156.66</v>
      </c>
      <c r="P67" s="138">
        <v>174.04</v>
      </c>
      <c r="Q67" s="138">
        <v>202.99</v>
      </c>
      <c r="R67" s="138">
        <v>194.98</v>
      </c>
      <c r="S67" s="138">
        <v>200.87</v>
      </c>
      <c r="T67" s="138">
        <v>298.13</v>
      </c>
      <c r="U67" s="138">
        <v>132.903</v>
      </c>
      <c r="V67" s="138">
        <v>211.54</v>
      </c>
      <c r="W67" s="138">
        <v>211.97</v>
      </c>
      <c r="X67" s="138">
        <v>186.32</v>
      </c>
      <c r="Y67" s="138">
        <v>190.41</v>
      </c>
      <c r="Z67" s="138">
        <v>180</v>
      </c>
      <c r="AA67" s="138">
        <v>225</v>
      </c>
      <c r="AB67" s="138">
        <v>117</v>
      </c>
      <c r="AC67" s="138">
        <v>150</v>
      </c>
      <c r="AD67" s="138">
        <v>210</v>
      </c>
      <c r="AE67" s="138">
        <v>0</v>
      </c>
      <c r="AF67" s="138">
        <v>0</v>
      </c>
    </row>
    <row r="68" spans="6:32" ht="13.5">
      <c r="F68" s="152" t="s">
        <v>187</v>
      </c>
      <c r="G68" s="153" t="s">
        <v>48</v>
      </c>
      <c r="H68" s="138">
        <v>0</v>
      </c>
      <c r="I68" s="138">
        <v>0</v>
      </c>
      <c r="J68" s="138">
        <v>0</v>
      </c>
      <c r="K68" s="138">
        <v>0</v>
      </c>
      <c r="L68" s="138">
        <v>0</v>
      </c>
      <c r="M68" s="138">
        <v>0</v>
      </c>
      <c r="N68" s="138">
        <v>510</v>
      </c>
      <c r="O68" s="138">
        <v>1025</v>
      </c>
      <c r="P68" s="138">
        <v>1117</v>
      </c>
      <c r="Q68" s="138">
        <v>916.18</v>
      </c>
      <c r="R68" s="138">
        <v>703.15</v>
      </c>
      <c r="S68" s="138">
        <v>684.59</v>
      </c>
      <c r="T68" s="138">
        <v>928.82</v>
      </c>
      <c r="U68" s="138">
        <v>941.01</v>
      </c>
      <c r="V68" s="138">
        <v>870.25</v>
      </c>
      <c r="W68" s="138">
        <v>936.69</v>
      </c>
      <c r="X68" s="138">
        <v>876.39</v>
      </c>
      <c r="Y68" s="138">
        <v>951.22</v>
      </c>
      <c r="Z68" s="138">
        <v>899.82</v>
      </c>
      <c r="AA68" s="138">
        <v>901.92</v>
      </c>
      <c r="AB68" s="138">
        <v>824.23</v>
      </c>
      <c r="AC68" s="138">
        <v>884.78</v>
      </c>
      <c r="AD68" s="138">
        <v>800.87</v>
      </c>
      <c r="AE68" s="138">
        <v>0</v>
      </c>
      <c r="AF68" s="138">
        <v>0</v>
      </c>
    </row>
    <row r="69" spans="6:32" ht="13.5">
      <c r="F69" s="154" t="s">
        <v>188</v>
      </c>
      <c r="G69" s="153" t="s">
        <v>58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286.35</v>
      </c>
      <c r="P69" s="138">
        <v>532.1</v>
      </c>
      <c r="Q69" s="138">
        <v>593.15</v>
      </c>
      <c r="R69" s="138">
        <v>526</v>
      </c>
      <c r="S69" s="138">
        <v>452.75</v>
      </c>
      <c r="T69" s="138">
        <v>563</v>
      </c>
      <c r="U69" s="138">
        <v>515.45</v>
      </c>
      <c r="V69" s="138">
        <v>633.65</v>
      </c>
      <c r="W69" s="138">
        <v>529.25</v>
      </c>
      <c r="X69" s="138">
        <v>493.3</v>
      </c>
      <c r="Y69" s="138">
        <v>671</v>
      </c>
      <c r="Z69" s="138">
        <v>643.45</v>
      </c>
      <c r="AA69" s="138">
        <v>602.5</v>
      </c>
      <c r="AB69" s="138">
        <v>555.55</v>
      </c>
      <c r="AC69" s="138">
        <v>631</v>
      </c>
      <c r="AD69" s="138">
        <v>682.05</v>
      </c>
      <c r="AE69" s="138">
        <v>0</v>
      </c>
      <c r="AF69" s="138">
        <v>0</v>
      </c>
    </row>
    <row r="70" spans="6:32" ht="13.5">
      <c r="F70" s="150" t="s">
        <v>189</v>
      </c>
      <c r="G70" s="153" t="s">
        <v>63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846.63</v>
      </c>
      <c r="Q70" s="138">
        <v>398.86</v>
      </c>
      <c r="R70" s="138">
        <v>394.58</v>
      </c>
      <c r="S70" s="138">
        <v>528.32</v>
      </c>
      <c r="T70" s="138">
        <v>462.14</v>
      </c>
      <c r="U70" s="138">
        <v>462.018</v>
      </c>
      <c r="V70" s="138">
        <v>431.7</v>
      </c>
      <c r="W70" s="138">
        <v>401.932</v>
      </c>
      <c r="X70" s="138">
        <v>523.1</v>
      </c>
      <c r="Y70" s="138">
        <v>26.85</v>
      </c>
      <c r="Z70" s="138">
        <v>48.15</v>
      </c>
      <c r="AA70" s="138">
        <v>685.664</v>
      </c>
      <c r="AB70" s="138">
        <v>466.996</v>
      </c>
      <c r="AC70" s="138">
        <v>542.03</v>
      </c>
      <c r="AD70" s="138">
        <v>482.33</v>
      </c>
      <c r="AE70" s="138">
        <v>0</v>
      </c>
      <c r="AF70" s="138">
        <v>0</v>
      </c>
    </row>
    <row r="71" spans="6:32" ht="13.5">
      <c r="F71" s="147" t="s">
        <v>190</v>
      </c>
      <c r="G71" s="153" t="s">
        <v>304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562.12</v>
      </c>
      <c r="T71" s="138">
        <v>607.88</v>
      </c>
      <c r="U71" s="138">
        <v>661.11</v>
      </c>
      <c r="V71" s="138">
        <v>687.05</v>
      </c>
      <c r="W71" s="138">
        <v>673.17</v>
      </c>
      <c r="X71" s="138">
        <v>710.82</v>
      </c>
      <c r="Y71" s="138">
        <v>666.75</v>
      </c>
      <c r="Z71" s="138">
        <v>459.28</v>
      </c>
      <c r="AA71" s="138">
        <v>616.31</v>
      </c>
      <c r="AB71" s="138">
        <v>596.47</v>
      </c>
      <c r="AC71" s="138">
        <v>704.63</v>
      </c>
      <c r="AD71" s="138">
        <v>667.33</v>
      </c>
      <c r="AE71" s="138">
        <v>0</v>
      </c>
      <c r="AF71" s="138">
        <v>0</v>
      </c>
    </row>
    <row r="72" spans="6:32" ht="13.5">
      <c r="F72" s="149" t="s">
        <v>191</v>
      </c>
      <c r="G72" s="153" t="s">
        <v>64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  <c r="U72" s="138">
        <v>0</v>
      </c>
      <c r="V72" s="138">
        <v>0</v>
      </c>
      <c r="W72" s="138">
        <v>219</v>
      </c>
      <c r="X72" s="138">
        <v>167</v>
      </c>
      <c r="Y72" s="138">
        <v>185</v>
      </c>
      <c r="Z72" s="138">
        <v>237</v>
      </c>
      <c r="AA72" s="138">
        <v>237</v>
      </c>
      <c r="AB72" s="138">
        <v>223</v>
      </c>
      <c r="AC72" s="138">
        <v>245</v>
      </c>
      <c r="AD72" s="138">
        <v>286</v>
      </c>
      <c r="AE72" s="138">
        <v>0</v>
      </c>
      <c r="AF72" s="138">
        <v>0</v>
      </c>
    </row>
    <row r="73" spans="6:32" ht="13.5">
      <c r="F73" s="143" t="s">
        <v>192</v>
      </c>
      <c r="G73" s="153" t="s">
        <v>42</v>
      </c>
      <c r="H73" s="138">
        <v>0</v>
      </c>
      <c r="I73" s="138">
        <v>0</v>
      </c>
      <c r="J73" s="138">
        <v>0</v>
      </c>
      <c r="K73" s="138">
        <v>0</v>
      </c>
      <c r="L73" s="138">
        <v>187.25</v>
      </c>
      <c r="M73" s="138">
        <v>706.33</v>
      </c>
      <c r="N73" s="138">
        <v>715.74</v>
      </c>
      <c r="O73" s="138">
        <v>753.45</v>
      </c>
      <c r="P73" s="138">
        <v>1048.58</v>
      </c>
      <c r="Q73" s="138">
        <v>1070.62</v>
      </c>
      <c r="R73" s="138">
        <v>1046.62</v>
      </c>
      <c r="S73" s="138">
        <v>591.48</v>
      </c>
      <c r="T73" s="138">
        <v>765.91</v>
      </c>
      <c r="U73" s="138">
        <v>908.4</v>
      </c>
      <c r="V73" s="138">
        <v>925.17</v>
      </c>
      <c r="W73" s="138">
        <v>804.02</v>
      </c>
      <c r="X73" s="138">
        <v>677.55</v>
      </c>
      <c r="Y73" s="138">
        <v>711.78</v>
      </c>
      <c r="Z73" s="138">
        <v>664.28</v>
      </c>
      <c r="AA73" s="138">
        <v>664.12</v>
      </c>
      <c r="AB73" s="138">
        <v>708.87</v>
      </c>
      <c r="AC73" s="138">
        <v>567.25</v>
      </c>
      <c r="AD73" s="138">
        <v>673.78</v>
      </c>
      <c r="AE73" s="138">
        <v>0</v>
      </c>
      <c r="AF73" s="138">
        <v>0</v>
      </c>
    </row>
    <row r="74" spans="6:32" ht="13.5">
      <c r="F74" s="155" t="s">
        <v>193</v>
      </c>
      <c r="G74" s="137" t="s">
        <v>65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8">
        <v>0</v>
      </c>
      <c r="Q74" s="138">
        <v>0</v>
      </c>
      <c r="R74" s="138">
        <v>0</v>
      </c>
      <c r="S74" s="138">
        <v>323.5</v>
      </c>
      <c r="T74" s="138">
        <v>312.5</v>
      </c>
      <c r="U74" s="138">
        <v>373.25</v>
      </c>
      <c r="V74" s="138">
        <v>381.5</v>
      </c>
      <c r="W74" s="138">
        <v>464.5</v>
      </c>
      <c r="X74" s="138">
        <v>657.75</v>
      </c>
      <c r="Y74" s="138">
        <v>745</v>
      </c>
      <c r="Z74" s="138">
        <v>675.75</v>
      </c>
      <c r="AA74" s="138">
        <v>598.75</v>
      </c>
      <c r="AB74" s="138">
        <v>558.5</v>
      </c>
      <c r="AC74" s="138">
        <v>616.25</v>
      </c>
      <c r="AD74" s="138">
        <v>604.75</v>
      </c>
      <c r="AE74" s="138">
        <v>0</v>
      </c>
      <c r="AF74" s="138">
        <v>0</v>
      </c>
    </row>
    <row r="75" spans="6:32" ht="13.5">
      <c r="F75" s="156" t="s">
        <v>194</v>
      </c>
      <c r="G75" s="153" t="s">
        <v>49</v>
      </c>
      <c r="H75" s="138">
        <v>0</v>
      </c>
      <c r="I75" s="138">
        <v>0</v>
      </c>
      <c r="J75" s="138">
        <v>0</v>
      </c>
      <c r="K75" s="138">
        <v>0</v>
      </c>
      <c r="L75" s="138">
        <v>0</v>
      </c>
      <c r="M75" s="138">
        <v>0</v>
      </c>
      <c r="N75" s="138">
        <v>158.32186384615386</v>
      </c>
      <c r="O75" s="138">
        <v>509.67813615384614</v>
      </c>
      <c r="P75" s="138">
        <v>483</v>
      </c>
      <c r="Q75" s="138">
        <v>509.25</v>
      </c>
      <c r="R75" s="138">
        <v>452</v>
      </c>
      <c r="S75" s="138">
        <v>479.25</v>
      </c>
      <c r="T75" s="138">
        <v>561.75</v>
      </c>
      <c r="U75" s="138">
        <v>536</v>
      </c>
      <c r="V75" s="138">
        <v>523.75</v>
      </c>
      <c r="W75" s="138">
        <v>464.25</v>
      </c>
      <c r="X75" s="138">
        <v>498.75</v>
      </c>
      <c r="Y75" s="138">
        <v>633.25</v>
      </c>
      <c r="Z75" s="138">
        <v>575</v>
      </c>
      <c r="AA75" s="138">
        <v>619.75</v>
      </c>
      <c r="AB75" s="138">
        <v>625.75</v>
      </c>
      <c r="AC75" s="138">
        <v>697.75</v>
      </c>
      <c r="AD75" s="138">
        <v>680.2</v>
      </c>
      <c r="AE75" s="138">
        <v>0</v>
      </c>
      <c r="AF75" s="138">
        <v>0</v>
      </c>
    </row>
    <row r="76" spans="6:32" ht="13.5">
      <c r="F76" s="157" t="s">
        <v>195</v>
      </c>
      <c r="G76" s="158" t="s">
        <v>59</v>
      </c>
      <c r="H76" s="138">
        <v>0</v>
      </c>
      <c r="I76" s="138">
        <v>0</v>
      </c>
      <c r="J76" s="138">
        <v>0</v>
      </c>
      <c r="K76" s="138">
        <v>0</v>
      </c>
      <c r="L76" s="138">
        <v>0</v>
      </c>
      <c r="M76" s="138">
        <v>110</v>
      </c>
      <c r="N76" s="138">
        <v>94</v>
      </c>
      <c r="O76" s="138">
        <v>239.75</v>
      </c>
      <c r="P76" s="138">
        <v>254</v>
      </c>
      <c r="Q76" s="138">
        <v>228</v>
      </c>
      <c r="R76" s="138">
        <v>369.1</v>
      </c>
      <c r="S76" s="138">
        <v>284.25</v>
      </c>
      <c r="T76" s="138">
        <v>357.04</v>
      </c>
      <c r="U76" s="138">
        <v>312</v>
      </c>
      <c r="V76" s="138">
        <v>332.75</v>
      </c>
      <c r="W76" s="138">
        <v>337</v>
      </c>
      <c r="X76" s="138">
        <v>366.05</v>
      </c>
      <c r="Y76" s="138">
        <v>327.3</v>
      </c>
      <c r="Z76" s="138">
        <v>354.75</v>
      </c>
      <c r="AA76" s="138">
        <v>362.75</v>
      </c>
      <c r="AB76" s="138">
        <v>343.25</v>
      </c>
      <c r="AC76" s="138">
        <v>307.5</v>
      </c>
      <c r="AD76" s="138">
        <v>386.3</v>
      </c>
      <c r="AE76" s="138">
        <v>0</v>
      </c>
      <c r="AF76" s="138">
        <v>0</v>
      </c>
    </row>
    <row r="77" spans="6:32" ht="13.5">
      <c r="F77" s="156" t="s">
        <v>196</v>
      </c>
      <c r="G77" s="153" t="s">
        <v>43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1023</v>
      </c>
      <c r="Q77" s="138">
        <v>950.04</v>
      </c>
      <c r="R77" s="138">
        <v>907.87</v>
      </c>
      <c r="S77" s="138">
        <v>923.48</v>
      </c>
      <c r="T77" s="138">
        <v>794.14</v>
      </c>
      <c r="U77" s="138">
        <v>1074.39</v>
      </c>
      <c r="V77" s="138">
        <v>1134.51</v>
      </c>
      <c r="W77" s="138">
        <v>1108.92</v>
      </c>
      <c r="X77" s="138">
        <v>1051.28</v>
      </c>
      <c r="Y77" s="138">
        <v>1065.66</v>
      </c>
      <c r="Z77" s="138">
        <v>1256.41</v>
      </c>
      <c r="AA77" s="138">
        <v>1138.86</v>
      </c>
      <c r="AB77" s="138">
        <v>1114.32</v>
      </c>
      <c r="AC77" s="138">
        <v>1110.65</v>
      </c>
      <c r="AD77" s="138">
        <v>1166.38</v>
      </c>
      <c r="AE77" s="138">
        <v>0</v>
      </c>
      <c r="AF77" s="138">
        <v>0</v>
      </c>
    </row>
    <row r="78" spans="6:32" ht="13.5">
      <c r="F78" s="152" t="s">
        <v>197</v>
      </c>
      <c r="G78" s="140" t="s">
        <v>70</v>
      </c>
      <c r="H78" s="138">
        <v>0</v>
      </c>
      <c r="I78" s="138">
        <v>0</v>
      </c>
      <c r="J78" s="138">
        <v>0</v>
      </c>
      <c r="K78" s="138">
        <v>0</v>
      </c>
      <c r="L78" s="138">
        <v>0</v>
      </c>
      <c r="M78" s="138">
        <v>0</v>
      </c>
      <c r="N78" s="138">
        <v>0</v>
      </c>
      <c r="O78" s="138">
        <v>342.096</v>
      </c>
      <c r="P78" s="138">
        <v>358.927</v>
      </c>
      <c r="Q78" s="138">
        <v>314.836</v>
      </c>
      <c r="R78" s="138">
        <v>227.458</v>
      </c>
      <c r="S78" s="138">
        <v>211.035</v>
      </c>
      <c r="T78" s="138">
        <v>304.361</v>
      </c>
      <c r="U78" s="138">
        <v>424.249</v>
      </c>
      <c r="V78" s="138">
        <v>374.472</v>
      </c>
      <c r="W78" s="138">
        <v>387.973</v>
      </c>
      <c r="X78" s="138">
        <v>390.233</v>
      </c>
      <c r="Y78" s="138">
        <v>399.328</v>
      </c>
      <c r="Z78" s="138">
        <v>376.368</v>
      </c>
      <c r="AA78" s="138">
        <v>370.301</v>
      </c>
      <c r="AB78" s="138">
        <v>355.6</v>
      </c>
      <c r="AC78" s="138">
        <v>338.384</v>
      </c>
      <c r="AD78" s="138">
        <v>347.704</v>
      </c>
      <c r="AE78" s="138">
        <v>0</v>
      </c>
      <c r="AF78" s="138">
        <v>0</v>
      </c>
    </row>
    <row r="79" spans="6:32" ht="13.5">
      <c r="F79" s="159" t="s">
        <v>198</v>
      </c>
      <c r="G79" s="160" t="s">
        <v>71</v>
      </c>
      <c r="H79" s="138">
        <v>0</v>
      </c>
      <c r="I79" s="138">
        <v>0</v>
      </c>
      <c r="J79" s="138">
        <v>0</v>
      </c>
      <c r="K79" s="138">
        <v>0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v>0</v>
      </c>
      <c r="R79" s="138">
        <v>0</v>
      </c>
      <c r="S79" s="138">
        <v>0</v>
      </c>
      <c r="T79" s="138">
        <v>0</v>
      </c>
      <c r="U79" s="138">
        <v>0</v>
      </c>
      <c r="V79" s="138">
        <v>0</v>
      </c>
      <c r="W79" s="138">
        <v>0</v>
      </c>
      <c r="X79" s="138">
        <v>182</v>
      </c>
      <c r="Y79" s="138">
        <v>306.86</v>
      </c>
      <c r="Z79" s="138">
        <v>338.12</v>
      </c>
      <c r="AA79" s="138">
        <v>368.25</v>
      </c>
      <c r="AB79" s="138">
        <v>381.2</v>
      </c>
      <c r="AC79" s="138">
        <v>382.6</v>
      </c>
      <c r="AD79" s="138">
        <v>288.9</v>
      </c>
      <c r="AE79" s="138">
        <v>0</v>
      </c>
      <c r="AF79" s="138">
        <v>0</v>
      </c>
    </row>
    <row r="80" spans="6:32" ht="13.5">
      <c r="F80" s="150" t="s">
        <v>199</v>
      </c>
      <c r="G80" s="151" t="s">
        <v>50</v>
      </c>
      <c r="H80" s="138">
        <v>0</v>
      </c>
      <c r="I80" s="138">
        <v>0</v>
      </c>
      <c r="J80" s="138">
        <v>0</v>
      </c>
      <c r="K80" s="138">
        <v>0</v>
      </c>
      <c r="L80" s="138">
        <v>0</v>
      </c>
      <c r="M80" s="138">
        <v>0</v>
      </c>
      <c r="N80" s="138">
        <v>284.79677045177044</v>
      </c>
      <c r="O80" s="138">
        <v>381.60322954822954</v>
      </c>
      <c r="P80" s="138">
        <v>344.8</v>
      </c>
      <c r="Q80" s="138">
        <v>441.1</v>
      </c>
      <c r="R80" s="138">
        <v>328.7</v>
      </c>
      <c r="S80" s="138">
        <v>423.8</v>
      </c>
      <c r="T80" s="138">
        <v>445.8</v>
      </c>
      <c r="U80" s="138">
        <v>320.76</v>
      </c>
      <c r="V80" s="138">
        <v>417.81</v>
      </c>
      <c r="W80" s="138">
        <v>427.92</v>
      </c>
      <c r="X80" s="138">
        <v>433.77</v>
      </c>
      <c r="Y80" s="138">
        <v>449.89</v>
      </c>
      <c r="Z80" s="138">
        <v>448.8</v>
      </c>
      <c r="AA80" s="138">
        <v>471.24</v>
      </c>
      <c r="AB80" s="138">
        <v>458.66</v>
      </c>
      <c r="AC80" s="138">
        <v>395.91</v>
      </c>
      <c r="AD80" s="138">
        <v>413.58</v>
      </c>
      <c r="AE80" s="138">
        <v>0</v>
      </c>
      <c r="AF80" s="138">
        <v>0</v>
      </c>
    </row>
    <row r="81" spans="6:32" ht="13.5">
      <c r="F81" s="161" t="s">
        <v>201</v>
      </c>
      <c r="G81" s="162" t="s">
        <v>60</v>
      </c>
      <c r="H81" s="138">
        <v>0</v>
      </c>
      <c r="I81" s="138">
        <v>0</v>
      </c>
      <c r="J81" s="138">
        <v>0</v>
      </c>
      <c r="K81" s="138">
        <v>0</v>
      </c>
      <c r="L81" s="138">
        <v>0</v>
      </c>
      <c r="M81" s="138">
        <v>0</v>
      </c>
      <c r="N81" s="138">
        <v>0</v>
      </c>
      <c r="O81" s="138">
        <v>0</v>
      </c>
      <c r="P81" s="138">
        <v>0</v>
      </c>
      <c r="Q81" s="138">
        <v>605.4</v>
      </c>
      <c r="R81" s="138">
        <v>516.59</v>
      </c>
      <c r="S81" s="138">
        <v>514.76</v>
      </c>
      <c r="T81" s="138">
        <v>456.1</v>
      </c>
      <c r="U81" s="138">
        <v>540.47</v>
      </c>
      <c r="V81" s="138">
        <v>491.29</v>
      </c>
      <c r="W81" s="138">
        <v>517.27</v>
      </c>
      <c r="X81" s="138">
        <v>510.16</v>
      </c>
      <c r="Y81" s="138">
        <v>507.06</v>
      </c>
      <c r="Z81" s="138">
        <v>545.78</v>
      </c>
      <c r="AA81" s="138">
        <v>633.66</v>
      </c>
      <c r="AB81" s="138">
        <v>484.43</v>
      </c>
      <c r="AC81" s="138">
        <v>609.16</v>
      </c>
      <c r="AD81" s="138">
        <v>508.43</v>
      </c>
      <c r="AE81" s="138">
        <v>0</v>
      </c>
      <c r="AF81" s="138">
        <v>0</v>
      </c>
    </row>
    <row r="82" spans="6:32" ht="13.5">
      <c r="F82" s="159" t="s">
        <v>202</v>
      </c>
      <c r="G82" s="148" t="s">
        <v>310</v>
      </c>
      <c r="H82" s="138">
        <v>0</v>
      </c>
      <c r="I82" s="138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793.63</v>
      </c>
      <c r="O82" s="138">
        <v>1007.98</v>
      </c>
      <c r="P82" s="138">
        <v>888.88</v>
      </c>
      <c r="Q82" s="138">
        <v>499.96</v>
      </c>
      <c r="R82" s="138">
        <v>858.73</v>
      </c>
      <c r="S82" s="138">
        <v>1003.68</v>
      </c>
      <c r="T82" s="138">
        <v>852.06</v>
      </c>
      <c r="U82" s="138">
        <v>936.68</v>
      </c>
      <c r="V82" s="138">
        <v>922.72</v>
      </c>
      <c r="W82" s="138">
        <v>1077.32</v>
      </c>
      <c r="X82" s="138">
        <v>1007.23</v>
      </c>
      <c r="Y82" s="138">
        <v>1067.06</v>
      </c>
      <c r="Z82" s="138">
        <v>884.61</v>
      </c>
      <c r="AA82" s="138">
        <v>865.61</v>
      </c>
      <c r="AB82" s="138">
        <v>914.21</v>
      </c>
      <c r="AC82" s="138">
        <v>926.15</v>
      </c>
      <c r="AD82" s="138">
        <v>1042.48</v>
      </c>
      <c r="AE82" s="138">
        <v>0</v>
      </c>
      <c r="AF82" s="138">
        <v>0</v>
      </c>
    </row>
    <row r="83" spans="6:32" ht="13.5">
      <c r="F83" s="154" t="s">
        <v>203</v>
      </c>
      <c r="G83" s="148" t="s">
        <v>85</v>
      </c>
      <c r="H83" s="138">
        <v>0</v>
      </c>
      <c r="I83" s="138">
        <v>0</v>
      </c>
      <c r="J83" s="138">
        <v>0</v>
      </c>
      <c r="K83" s="138">
        <v>0</v>
      </c>
      <c r="L83" s="138">
        <v>0</v>
      </c>
      <c r="M83" s="138">
        <v>0</v>
      </c>
      <c r="N83" s="138">
        <v>0</v>
      </c>
      <c r="O83" s="138">
        <v>0</v>
      </c>
      <c r="P83" s="138">
        <v>0</v>
      </c>
      <c r="Q83" s="138">
        <v>0</v>
      </c>
      <c r="R83" s="138">
        <v>0</v>
      </c>
      <c r="S83" s="138">
        <v>385.43</v>
      </c>
      <c r="T83" s="138">
        <v>333.12</v>
      </c>
      <c r="U83" s="138">
        <v>348.16</v>
      </c>
      <c r="V83" s="138">
        <v>338.3</v>
      </c>
      <c r="W83" s="138">
        <v>401.35</v>
      </c>
      <c r="X83" s="138">
        <v>300</v>
      </c>
      <c r="Y83" s="138">
        <v>318.96</v>
      </c>
      <c r="Z83" s="138">
        <v>405.53</v>
      </c>
      <c r="AA83" s="138">
        <v>387.62</v>
      </c>
      <c r="AB83" s="138">
        <v>383.59</v>
      </c>
      <c r="AC83" s="138">
        <v>408.01</v>
      </c>
      <c r="AD83" s="138">
        <v>318.14</v>
      </c>
      <c r="AE83" s="138">
        <v>0</v>
      </c>
      <c r="AF83" s="138">
        <v>0</v>
      </c>
    </row>
    <row r="84" spans="6:32" ht="13.5">
      <c r="F84" s="163" t="s">
        <v>204</v>
      </c>
      <c r="G84" s="153" t="s">
        <v>44</v>
      </c>
      <c r="H84" s="138">
        <v>0</v>
      </c>
      <c r="I84" s="138">
        <v>0</v>
      </c>
      <c r="J84" s="138">
        <v>0</v>
      </c>
      <c r="K84" s="138">
        <v>0</v>
      </c>
      <c r="L84" s="138">
        <v>0</v>
      </c>
      <c r="M84" s="138">
        <v>0</v>
      </c>
      <c r="N84" s="138">
        <v>0</v>
      </c>
      <c r="O84" s="138">
        <v>0</v>
      </c>
      <c r="P84" s="138">
        <v>572.927</v>
      </c>
      <c r="Q84" s="138">
        <v>711.073</v>
      </c>
      <c r="R84" s="138">
        <v>684</v>
      </c>
      <c r="S84" s="138">
        <v>445.25</v>
      </c>
      <c r="T84" s="138">
        <v>836.75</v>
      </c>
      <c r="U84" s="182">
        <v>874.25</v>
      </c>
      <c r="V84" s="182">
        <v>874</v>
      </c>
      <c r="W84" s="182">
        <v>900.25</v>
      </c>
      <c r="X84" s="182">
        <v>705</v>
      </c>
      <c r="Y84" s="182">
        <v>813.75</v>
      </c>
      <c r="Z84" s="182">
        <v>815.75</v>
      </c>
      <c r="AA84" s="182">
        <v>685.25</v>
      </c>
      <c r="AB84" s="182">
        <v>920.25</v>
      </c>
      <c r="AC84" s="182">
        <v>848.25</v>
      </c>
      <c r="AD84" s="182">
        <v>1010.5</v>
      </c>
      <c r="AE84" s="138">
        <v>0</v>
      </c>
      <c r="AF84" s="138">
        <v>0</v>
      </c>
    </row>
    <row r="85" spans="6:32" ht="13.5">
      <c r="F85" s="163" t="s">
        <v>205</v>
      </c>
      <c r="G85" s="164" t="s">
        <v>66</v>
      </c>
      <c r="H85" s="138">
        <v>0</v>
      </c>
      <c r="I85" s="138">
        <v>0</v>
      </c>
      <c r="J85" s="138">
        <v>0</v>
      </c>
      <c r="K85" s="138">
        <v>0</v>
      </c>
      <c r="L85" s="138">
        <v>0</v>
      </c>
      <c r="M85" s="138">
        <v>0</v>
      </c>
      <c r="N85" s="138">
        <v>0</v>
      </c>
      <c r="O85" s="138">
        <v>0</v>
      </c>
      <c r="P85" s="138">
        <v>0</v>
      </c>
      <c r="Q85" s="138">
        <v>0</v>
      </c>
      <c r="R85" s="138">
        <v>464</v>
      </c>
      <c r="S85" s="138">
        <v>369</v>
      </c>
      <c r="T85" s="138">
        <v>322</v>
      </c>
      <c r="U85" s="138">
        <v>445.14</v>
      </c>
      <c r="V85" s="138">
        <v>505.86</v>
      </c>
      <c r="W85" s="138">
        <v>504</v>
      </c>
      <c r="X85" s="138">
        <v>594</v>
      </c>
      <c r="Y85" s="138">
        <v>449</v>
      </c>
      <c r="Z85" s="138">
        <v>667</v>
      </c>
      <c r="AA85" s="138">
        <v>547</v>
      </c>
      <c r="AB85" s="138">
        <v>604</v>
      </c>
      <c r="AC85" s="138">
        <v>584</v>
      </c>
      <c r="AD85" s="138">
        <v>648</v>
      </c>
      <c r="AE85" s="138">
        <v>0</v>
      </c>
      <c r="AF85" s="138">
        <v>0</v>
      </c>
    </row>
    <row r="86" spans="6:32" ht="13.5">
      <c r="F86" s="156" t="s">
        <v>207</v>
      </c>
      <c r="G86" s="153" t="s">
        <v>302</v>
      </c>
      <c r="H86" s="138">
        <v>0</v>
      </c>
      <c r="I86" s="138">
        <v>0</v>
      </c>
      <c r="J86" s="138">
        <v>0</v>
      </c>
      <c r="K86" s="138">
        <v>0</v>
      </c>
      <c r="L86" s="138">
        <v>0</v>
      </c>
      <c r="M86" s="138">
        <v>160.81791511832586</v>
      </c>
      <c r="N86" s="138">
        <v>925.9720848816742</v>
      </c>
      <c r="O86" s="138">
        <v>479.49</v>
      </c>
      <c r="P86" s="138">
        <v>582.12</v>
      </c>
      <c r="Q86" s="138">
        <v>490.99</v>
      </c>
      <c r="R86" s="138">
        <v>271.98</v>
      </c>
      <c r="S86" s="138">
        <v>683.17</v>
      </c>
      <c r="T86" s="138">
        <v>544.4</v>
      </c>
      <c r="U86" s="138">
        <v>696.45</v>
      </c>
      <c r="V86" s="138">
        <v>693.6</v>
      </c>
      <c r="W86" s="138">
        <v>652.02</v>
      </c>
      <c r="X86" s="138">
        <v>658.46</v>
      </c>
      <c r="Y86" s="138">
        <v>649.73</v>
      </c>
      <c r="Z86" s="138">
        <v>703.54</v>
      </c>
      <c r="AA86" s="138">
        <v>568.85</v>
      </c>
      <c r="AB86" s="138">
        <v>704.64</v>
      </c>
      <c r="AC86" s="138">
        <v>679.05</v>
      </c>
      <c r="AD86" s="138">
        <v>1127.22</v>
      </c>
      <c r="AE86" s="138">
        <v>0</v>
      </c>
      <c r="AF86" s="138">
        <v>0</v>
      </c>
    </row>
    <row r="87" spans="6:32" ht="13.5">
      <c r="F87" s="159" t="s">
        <v>208</v>
      </c>
      <c r="G87" s="165" t="s">
        <v>74</v>
      </c>
      <c r="H87" s="138">
        <v>0</v>
      </c>
      <c r="I87" s="138">
        <v>0</v>
      </c>
      <c r="J87" s="138">
        <v>0</v>
      </c>
      <c r="K87" s="138">
        <v>0</v>
      </c>
      <c r="L87" s="138">
        <v>0</v>
      </c>
      <c r="M87" s="138">
        <v>0</v>
      </c>
      <c r="N87" s="138">
        <v>0</v>
      </c>
      <c r="O87" s="138">
        <v>0</v>
      </c>
      <c r="P87" s="138">
        <v>205.94</v>
      </c>
      <c r="Q87" s="138">
        <v>144.65</v>
      </c>
      <c r="R87" s="138">
        <v>155</v>
      </c>
      <c r="S87" s="138">
        <v>154.75</v>
      </c>
      <c r="T87" s="138">
        <v>158.75</v>
      </c>
      <c r="U87" s="138">
        <v>128.7</v>
      </c>
      <c r="V87" s="138">
        <v>183.3</v>
      </c>
      <c r="W87" s="138">
        <v>172.7</v>
      </c>
      <c r="X87" s="138">
        <v>174.097</v>
      </c>
      <c r="Y87" s="138">
        <v>185.77</v>
      </c>
      <c r="Z87" s="138">
        <v>163.75</v>
      </c>
      <c r="AA87" s="138">
        <v>162.05</v>
      </c>
      <c r="AB87" s="138">
        <v>161.57</v>
      </c>
      <c r="AC87" s="138">
        <v>108.7</v>
      </c>
      <c r="AD87" s="138">
        <v>168.1</v>
      </c>
      <c r="AE87" s="138">
        <v>0</v>
      </c>
      <c r="AF87" s="138">
        <v>0</v>
      </c>
    </row>
    <row r="88" spans="6:32" ht="13.5">
      <c r="F88" s="143" t="s">
        <v>209</v>
      </c>
      <c r="G88" s="153" t="s">
        <v>72</v>
      </c>
      <c r="H88" s="138">
        <v>0</v>
      </c>
      <c r="I88" s="138">
        <v>0</v>
      </c>
      <c r="J88" s="138">
        <v>0</v>
      </c>
      <c r="K88" s="138">
        <v>0</v>
      </c>
      <c r="L88" s="138">
        <v>228</v>
      </c>
      <c r="M88" s="138">
        <v>165</v>
      </c>
      <c r="N88" s="138">
        <v>134</v>
      </c>
      <c r="O88" s="138">
        <v>201</v>
      </c>
      <c r="P88" s="138">
        <v>182</v>
      </c>
      <c r="Q88" s="138">
        <v>206</v>
      </c>
      <c r="R88" s="138">
        <v>167</v>
      </c>
      <c r="S88" s="138">
        <v>166</v>
      </c>
      <c r="T88" s="138">
        <v>113</v>
      </c>
      <c r="U88" s="138">
        <v>175</v>
      </c>
      <c r="V88" s="138">
        <v>223</v>
      </c>
      <c r="W88" s="138">
        <v>171</v>
      </c>
      <c r="X88" s="138">
        <v>175</v>
      </c>
      <c r="Y88" s="138">
        <v>183</v>
      </c>
      <c r="Z88" s="138">
        <v>258</v>
      </c>
      <c r="AA88" s="138">
        <v>194</v>
      </c>
      <c r="AB88" s="138">
        <v>181</v>
      </c>
      <c r="AC88" s="138">
        <v>184</v>
      </c>
      <c r="AD88" s="138">
        <v>200</v>
      </c>
      <c r="AE88" s="138">
        <v>0</v>
      </c>
      <c r="AF88" s="138">
        <v>0</v>
      </c>
    </row>
    <row r="89" spans="6:32" ht="13.5">
      <c r="F89" s="143" t="s">
        <v>210</v>
      </c>
      <c r="G89" s="148" t="s">
        <v>51</v>
      </c>
      <c r="H89" s="138">
        <v>0</v>
      </c>
      <c r="I89" s="138">
        <v>0</v>
      </c>
      <c r="J89" s="138">
        <v>0</v>
      </c>
      <c r="K89" s="138">
        <v>0</v>
      </c>
      <c r="L89" s="138">
        <v>0</v>
      </c>
      <c r="M89" s="138">
        <v>0</v>
      </c>
      <c r="N89" s="138">
        <v>0</v>
      </c>
      <c r="O89" s="138">
        <v>270</v>
      </c>
      <c r="P89" s="138">
        <v>210</v>
      </c>
      <c r="Q89" s="138">
        <v>185</v>
      </c>
      <c r="R89" s="138">
        <v>335</v>
      </c>
      <c r="S89" s="138">
        <v>320</v>
      </c>
      <c r="T89" s="138">
        <v>345</v>
      </c>
      <c r="U89" s="138">
        <v>420</v>
      </c>
      <c r="V89" s="138">
        <v>333.3</v>
      </c>
      <c r="W89" s="138">
        <v>335</v>
      </c>
      <c r="X89" s="138">
        <v>448.95</v>
      </c>
      <c r="Y89" s="138">
        <v>470.85</v>
      </c>
      <c r="Z89" s="138">
        <v>498.5</v>
      </c>
      <c r="AA89" s="138">
        <v>493.2</v>
      </c>
      <c r="AB89" s="138">
        <v>504</v>
      </c>
      <c r="AC89" s="138">
        <v>393.2</v>
      </c>
      <c r="AD89" s="138">
        <v>500.5</v>
      </c>
      <c r="AE89" s="138">
        <v>0</v>
      </c>
      <c r="AF89" s="138">
        <v>0</v>
      </c>
    </row>
    <row r="90" spans="6:32" ht="13.5">
      <c r="F90" s="154" t="s">
        <v>206</v>
      </c>
      <c r="G90" s="140" t="s">
        <v>311</v>
      </c>
      <c r="H90" s="138">
        <v>0</v>
      </c>
      <c r="I90" s="138">
        <v>0</v>
      </c>
      <c r="J90" s="138">
        <v>0</v>
      </c>
      <c r="K90" s="138">
        <v>0</v>
      </c>
      <c r="L90" s="138">
        <v>644.51</v>
      </c>
      <c r="M90" s="138">
        <v>445.22</v>
      </c>
      <c r="N90" s="138">
        <v>493.3</v>
      </c>
      <c r="O90" s="138">
        <v>583.29</v>
      </c>
      <c r="P90" s="138">
        <v>624.23</v>
      </c>
      <c r="Q90" s="138">
        <v>662.97</v>
      </c>
      <c r="R90" s="138">
        <v>596.93</v>
      </c>
      <c r="S90" s="138">
        <v>489.82</v>
      </c>
      <c r="T90" s="138">
        <v>617.64</v>
      </c>
      <c r="U90" s="138">
        <v>730.17</v>
      </c>
      <c r="V90" s="138">
        <v>706.22</v>
      </c>
      <c r="W90" s="138">
        <v>784.18</v>
      </c>
      <c r="X90" s="138">
        <v>479.93</v>
      </c>
      <c r="Y90" s="138">
        <v>861.03</v>
      </c>
      <c r="Z90" s="138">
        <v>927.14</v>
      </c>
      <c r="AA90" s="138">
        <v>685.83</v>
      </c>
      <c r="AB90" s="138">
        <v>745.847</v>
      </c>
      <c r="AC90" s="138">
        <v>675.661</v>
      </c>
      <c r="AD90" s="138">
        <v>763.737</v>
      </c>
      <c r="AE90" s="138">
        <v>0</v>
      </c>
      <c r="AF90" s="138">
        <v>0</v>
      </c>
    </row>
    <row r="91" spans="6:32" ht="13.5">
      <c r="F91" s="166" t="s">
        <v>228</v>
      </c>
      <c r="G91" s="153" t="s">
        <v>88</v>
      </c>
      <c r="H91" s="138">
        <v>0</v>
      </c>
      <c r="I91" s="138">
        <v>0</v>
      </c>
      <c r="J91" s="138">
        <v>0</v>
      </c>
      <c r="K91" s="138">
        <v>0</v>
      </c>
      <c r="L91" s="138">
        <v>0</v>
      </c>
      <c r="M91" s="138">
        <v>0</v>
      </c>
      <c r="N91" s="138">
        <v>448.05</v>
      </c>
      <c r="O91" s="138">
        <v>581.05</v>
      </c>
      <c r="P91" s="138">
        <v>629</v>
      </c>
      <c r="Q91" s="138">
        <v>695.5</v>
      </c>
      <c r="R91" s="138">
        <v>733.95</v>
      </c>
      <c r="S91" s="138">
        <v>457.25</v>
      </c>
      <c r="T91" s="138">
        <v>546.75</v>
      </c>
      <c r="U91" s="138">
        <v>683.55</v>
      </c>
      <c r="V91" s="138">
        <v>693</v>
      </c>
      <c r="W91" s="138">
        <v>765.49</v>
      </c>
      <c r="X91" s="138">
        <v>719.05</v>
      </c>
      <c r="Y91" s="138">
        <v>697.61</v>
      </c>
      <c r="Z91" s="138">
        <v>747.975</v>
      </c>
      <c r="AA91" s="138">
        <v>546.5</v>
      </c>
      <c r="AB91" s="138">
        <v>616.5</v>
      </c>
      <c r="AC91" s="138">
        <v>727.5</v>
      </c>
      <c r="AD91" s="138">
        <v>598.05</v>
      </c>
      <c r="AE91" s="138">
        <v>0</v>
      </c>
      <c r="AF91" s="138">
        <v>0</v>
      </c>
    </row>
    <row r="92" spans="6:32" ht="13.5">
      <c r="F92" s="147" t="s">
        <v>211</v>
      </c>
      <c r="G92" s="165" t="s">
        <v>73</v>
      </c>
      <c r="H92" s="138">
        <v>0</v>
      </c>
      <c r="I92" s="138">
        <v>0</v>
      </c>
      <c r="J92" s="138">
        <v>0</v>
      </c>
      <c r="K92" s="138">
        <v>0</v>
      </c>
      <c r="L92" s="138">
        <v>0</v>
      </c>
      <c r="M92" s="138">
        <v>0</v>
      </c>
      <c r="N92" s="138">
        <v>0</v>
      </c>
      <c r="O92" s="138">
        <v>0</v>
      </c>
      <c r="P92" s="138">
        <v>108</v>
      </c>
      <c r="Q92" s="138">
        <v>148</v>
      </c>
      <c r="R92" s="138">
        <v>173</v>
      </c>
      <c r="S92" s="138">
        <v>184</v>
      </c>
      <c r="T92" s="138">
        <v>179</v>
      </c>
      <c r="U92" s="138">
        <v>126</v>
      </c>
      <c r="V92" s="138">
        <v>164</v>
      </c>
      <c r="W92" s="138">
        <v>211</v>
      </c>
      <c r="X92" s="138">
        <v>203</v>
      </c>
      <c r="Y92" s="138">
        <v>199</v>
      </c>
      <c r="Z92" s="138">
        <v>204</v>
      </c>
      <c r="AA92" s="138">
        <v>206</v>
      </c>
      <c r="AB92" s="138">
        <v>204</v>
      </c>
      <c r="AC92" s="138">
        <v>159</v>
      </c>
      <c r="AD92" s="138">
        <v>192</v>
      </c>
      <c r="AE92" s="138">
        <v>0</v>
      </c>
      <c r="AF92" s="138">
        <v>0</v>
      </c>
    </row>
    <row r="93" spans="6:32" ht="13.5">
      <c r="F93" s="147" t="s">
        <v>212</v>
      </c>
      <c r="G93" s="142" t="s">
        <v>61</v>
      </c>
      <c r="H93" s="138">
        <v>0</v>
      </c>
      <c r="I93" s="138">
        <v>0</v>
      </c>
      <c r="J93" s="138">
        <v>0</v>
      </c>
      <c r="K93" s="138">
        <v>282.52</v>
      </c>
      <c r="L93" s="138">
        <v>383.99</v>
      </c>
      <c r="M93" s="138">
        <v>407.69</v>
      </c>
      <c r="N93" s="138">
        <v>602.53</v>
      </c>
      <c r="O93" s="138">
        <v>318.53</v>
      </c>
      <c r="P93" s="138">
        <v>596.92</v>
      </c>
      <c r="Q93" s="138">
        <v>580.68</v>
      </c>
      <c r="R93" s="138">
        <v>497.81</v>
      </c>
      <c r="S93" s="138">
        <v>476.74</v>
      </c>
      <c r="T93" s="138">
        <v>376.59</v>
      </c>
      <c r="U93" s="138">
        <v>553.09</v>
      </c>
      <c r="V93" s="138">
        <v>514.39</v>
      </c>
      <c r="W93" s="138">
        <v>445.04</v>
      </c>
      <c r="X93" s="138">
        <v>438.24</v>
      </c>
      <c r="Y93" s="138">
        <v>575.02</v>
      </c>
      <c r="Z93" s="138">
        <v>544.76</v>
      </c>
      <c r="AA93" s="138">
        <v>496.64</v>
      </c>
      <c r="AB93" s="138">
        <v>512.18</v>
      </c>
      <c r="AC93" s="138">
        <v>467.35</v>
      </c>
      <c r="AD93" s="138">
        <v>506.25</v>
      </c>
      <c r="AE93" s="138">
        <v>0</v>
      </c>
      <c r="AF93" s="138">
        <v>0</v>
      </c>
    </row>
    <row r="94" spans="6:32" ht="13.5">
      <c r="F94" s="156" t="s">
        <v>213</v>
      </c>
      <c r="G94" s="142" t="s">
        <v>52</v>
      </c>
      <c r="H94" s="138">
        <v>0</v>
      </c>
      <c r="I94" s="138">
        <v>0</v>
      </c>
      <c r="J94" s="138">
        <v>0</v>
      </c>
      <c r="K94" s="138">
        <v>0</v>
      </c>
      <c r="L94" s="138">
        <v>0</v>
      </c>
      <c r="M94" s="138">
        <v>0</v>
      </c>
      <c r="N94" s="138">
        <v>0</v>
      </c>
      <c r="O94" s="138">
        <v>606.7799999999999</v>
      </c>
      <c r="P94" s="138">
        <v>705.32</v>
      </c>
      <c r="Q94" s="138">
        <v>955.8</v>
      </c>
      <c r="R94" s="138">
        <v>787.81</v>
      </c>
      <c r="S94" s="138">
        <v>627.42</v>
      </c>
      <c r="T94" s="138">
        <v>639.3</v>
      </c>
      <c r="U94" s="138">
        <v>947.52</v>
      </c>
      <c r="V94" s="138">
        <v>932.92</v>
      </c>
      <c r="W94" s="138">
        <v>811.65</v>
      </c>
      <c r="X94" s="138">
        <v>976.82</v>
      </c>
      <c r="Y94" s="138">
        <v>910.61</v>
      </c>
      <c r="Z94" s="138">
        <v>780.42</v>
      </c>
      <c r="AA94" s="138">
        <v>867.55</v>
      </c>
      <c r="AB94" s="138">
        <v>836.56</v>
      </c>
      <c r="AC94" s="138">
        <v>765.52</v>
      </c>
      <c r="AD94" s="138">
        <v>697.19</v>
      </c>
      <c r="AE94" s="138">
        <v>0</v>
      </c>
      <c r="AF94" s="138">
        <v>0</v>
      </c>
    </row>
    <row r="95" spans="6:32" ht="13.5">
      <c r="F95" s="159" t="s">
        <v>184</v>
      </c>
      <c r="G95" s="146" t="s">
        <v>312</v>
      </c>
      <c r="H95" s="138">
        <v>0</v>
      </c>
      <c r="I95" s="138">
        <v>0</v>
      </c>
      <c r="J95" s="138">
        <v>0</v>
      </c>
      <c r="K95" s="138">
        <v>0</v>
      </c>
      <c r="L95" s="138">
        <v>0</v>
      </c>
      <c r="M95" s="138">
        <v>0</v>
      </c>
      <c r="N95" s="138">
        <v>0</v>
      </c>
      <c r="O95" s="138">
        <v>0</v>
      </c>
      <c r="P95" s="138">
        <v>0</v>
      </c>
      <c r="Q95" s="138">
        <v>0</v>
      </c>
      <c r="R95" s="138">
        <v>0</v>
      </c>
      <c r="S95" s="138">
        <v>0</v>
      </c>
      <c r="T95" s="138">
        <v>0</v>
      </c>
      <c r="U95" s="138">
        <v>0</v>
      </c>
      <c r="V95" s="138">
        <v>352.85</v>
      </c>
      <c r="W95" s="138">
        <v>685.36</v>
      </c>
      <c r="X95" s="138">
        <v>617.74</v>
      </c>
      <c r="Y95" s="138">
        <v>946.63</v>
      </c>
      <c r="Z95" s="138">
        <v>1287</v>
      </c>
      <c r="AA95" s="138">
        <v>1263.81</v>
      </c>
      <c r="AB95" s="138">
        <v>1058.65</v>
      </c>
      <c r="AC95" s="138">
        <v>784.25</v>
      </c>
      <c r="AD95" s="138">
        <v>943.15</v>
      </c>
      <c r="AE95" s="138">
        <v>0</v>
      </c>
      <c r="AF95" s="138">
        <v>0</v>
      </c>
    </row>
    <row r="96" spans="6:32" ht="13.5">
      <c r="F96" s="167" t="s">
        <v>215</v>
      </c>
      <c r="G96" s="158" t="s">
        <v>53</v>
      </c>
      <c r="H96" s="138">
        <v>0</v>
      </c>
      <c r="I96" s="138">
        <v>0</v>
      </c>
      <c r="J96" s="138">
        <v>0</v>
      </c>
      <c r="K96" s="138">
        <v>0</v>
      </c>
      <c r="L96" s="138">
        <v>0</v>
      </c>
      <c r="M96" s="138">
        <v>0</v>
      </c>
      <c r="N96" s="138">
        <v>294.3</v>
      </c>
      <c r="O96" s="138">
        <v>267</v>
      </c>
      <c r="P96" s="138">
        <v>378.7</v>
      </c>
      <c r="Q96" s="138">
        <v>247.5</v>
      </c>
      <c r="R96" s="138">
        <v>434.4</v>
      </c>
      <c r="S96" s="138">
        <v>498.9</v>
      </c>
      <c r="T96" s="138">
        <v>537.3</v>
      </c>
      <c r="U96" s="138">
        <v>594.3000000000001</v>
      </c>
      <c r="V96" s="138">
        <v>604</v>
      </c>
      <c r="W96" s="138">
        <v>616.7</v>
      </c>
      <c r="X96" s="138">
        <v>654.5</v>
      </c>
      <c r="Y96" s="138">
        <v>673.1</v>
      </c>
      <c r="Z96" s="138">
        <v>687.7</v>
      </c>
      <c r="AA96" s="138">
        <v>690</v>
      </c>
      <c r="AB96" s="138">
        <v>688.8</v>
      </c>
      <c r="AC96" s="138">
        <v>531.9</v>
      </c>
      <c r="AD96" s="138">
        <v>652.4</v>
      </c>
      <c r="AE96" s="138">
        <v>0</v>
      </c>
      <c r="AF96" s="138">
        <v>0</v>
      </c>
    </row>
    <row r="97" spans="6:32" ht="13.5">
      <c r="F97" s="143" t="s">
        <v>216</v>
      </c>
      <c r="G97" s="162" t="s">
        <v>87</v>
      </c>
      <c r="H97" s="138">
        <v>0</v>
      </c>
      <c r="I97" s="138">
        <v>0</v>
      </c>
      <c r="J97" s="138">
        <v>0</v>
      </c>
      <c r="K97" s="138">
        <v>0</v>
      </c>
      <c r="L97" s="138">
        <v>743.9</v>
      </c>
      <c r="M97" s="138">
        <v>613.3</v>
      </c>
      <c r="N97" s="138">
        <v>646.59</v>
      </c>
      <c r="O97" s="138">
        <v>587.95</v>
      </c>
      <c r="P97" s="138">
        <v>699.46</v>
      </c>
      <c r="Q97" s="138">
        <v>643.06</v>
      </c>
      <c r="R97" s="138">
        <v>517.06</v>
      </c>
      <c r="S97" s="138">
        <v>524.14</v>
      </c>
      <c r="T97" s="138">
        <v>756.63</v>
      </c>
      <c r="U97" s="138">
        <v>724.34</v>
      </c>
      <c r="V97" s="138">
        <v>790.41</v>
      </c>
      <c r="W97" s="138">
        <v>742.34</v>
      </c>
      <c r="X97" s="138">
        <v>671.3</v>
      </c>
      <c r="Y97" s="138">
        <v>814.79</v>
      </c>
      <c r="Z97" s="138">
        <v>724.8</v>
      </c>
      <c r="AA97" s="138">
        <v>759.22</v>
      </c>
      <c r="AB97" s="138">
        <v>647.07</v>
      </c>
      <c r="AC97" s="138">
        <v>736.07</v>
      </c>
      <c r="AD97" s="138">
        <v>794.42</v>
      </c>
      <c r="AE97" s="138">
        <v>0</v>
      </c>
      <c r="AF97" s="138">
        <v>0</v>
      </c>
    </row>
    <row r="98" spans="6:32" ht="13.5">
      <c r="F98" s="150" t="s">
        <v>217</v>
      </c>
      <c r="G98" s="168" t="s">
        <v>75</v>
      </c>
      <c r="H98" s="138">
        <v>0</v>
      </c>
      <c r="I98" s="138">
        <v>0</v>
      </c>
      <c r="J98" s="138">
        <v>0</v>
      </c>
      <c r="K98" s="138">
        <v>0</v>
      </c>
      <c r="L98" s="138">
        <v>0</v>
      </c>
      <c r="M98" s="138">
        <v>389.51103189074115</v>
      </c>
      <c r="N98" s="138">
        <v>16.94896810925883</v>
      </c>
      <c r="O98" s="138">
        <v>334.29</v>
      </c>
      <c r="P98" s="138">
        <v>516.58</v>
      </c>
      <c r="Q98" s="138">
        <v>407.55</v>
      </c>
      <c r="R98" s="138">
        <v>555.1</v>
      </c>
      <c r="S98" s="138">
        <v>801.17</v>
      </c>
      <c r="T98" s="138">
        <v>654.2</v>
      </c>
      <c r="U98" s="138">
        <v>760.23</v>
      </c>
      <c r="V98" s="138">
        <v>316.45</v>
      </c>
      <c r="W98" s="138">
        <v>571.57</v>
      </c>
      <c r="X98" s="138">
        <v>598.58</v>
      </c>
      <c r="Y98" s="138">
        <v>489.42</v>
      </c>
      <c r="Z98" s="138">
        <v>485.93</v>
      </c>
      <c r="AA98" s="138">
        <v>761.56</v>
      </c>
      <c r="AB98" s="138">
        <v>612.26</v>
      </c>
      <c r="AC98" s="138">
        <v>574.73</v>
      </c>
      <c r="AD98" s="138">
        <v>488.34</v>
      </c>
      <c r="AE98" s="138">
        <v>0</v>
      </c>
      <c r="AF98" s="138">
        <v>0</v>
      </c>
    </row>
    <row r="99" spans="6:32" ht="13.5">
      <c r="F99" s="143" t="s">
        <v>218</v>
      </c>
      <c r="G99" s="153" t="s">
        <v>76</v>
      </c>
      <c r="H99" s="138">
        <v>0</v>
      </c>
      <c r="I99" s="138">
        <v>0</v>
      </c>
      <c r="J99" s="138">
        <v>0</v>
      </c>
      <c r="K99" s="138">
        <v>0</v>
      </c>
      <c r="L99" s="138">
        <v>0</v>
      </c>
      <c r="M99" s="138">
        <v>0</v>
      </c>
      <c r="N99" s="138">
        <v>0</v>
      </c>
      <c r="O99" s="138">
        <v>0</v>
      </c>
      <c r="P99" s="138">
        <v>0</v>
      </c>
      <c r="Q99" s="138">
        <v>1686.89</v>
      </c>
      <c r="R99" s="138">
        <v>1839.75</v>
      </c>
      <c r="S99" s="138">
        <v>1352.84</v>
      </c>
      <c r="T99" s="138">
        <v>1651.85</v>
      </c>
      <c r="U99" s="138">
        <v>2046.54</v>
      </c>
      <c r="V99" s="138">
        <v>1953.75</v>
      </c>
      <c r="W99" s="138">
        <v>2095.39</v>
      </c>
      <c r="X99" s="138">
        <v>2153.39</v>
      </c>
      <c r="Y99" s="138">
        <v>2136.1</v>
      </c>
      <c r="Z99" s="138">
        <v>1977.24</v>
      </c>
      <c r="AA99" s="138">
        <v>1915.29</v>
      </c>
      <c r="AB99" s="138">
        <v>2676.02</v>
      </c>
      <c r="AC99" s="138">
        <v>2529.78</v>
      </c>
      <c r="AD99" s="138">
        <v>2116.19</v>
      </c>
      <c r="AE99" s="138">
        <v>0</v>
      </c>
      <c r="AF99" s="138">
        <v>0</v>
      </c>
    </row>
    <row r="100" spans="6:32" ht="13.5">
      <c r="F100" s="150" t="s">
        <v>219</v>
      </c>
      <c r="G100" s="148" t="s">
        <v>54</v>
      </c>
      <c r="H100" s="138">
        <v>0</v>
      </c>
      <c r="I100" s="138">
        <v>0</v>
      </c>
      <c r="J100" s="138">
        <v>0</v>
      </c>
      <c r="K100" s="138">
        <v>0</v>
      </c>
      <c r="L100" s="138">
        <v>0</v>
      </c>
      <c r="M100" s="138">
        <v>0</v>
      </c>
      <c r="N100" s="138">
        <v>138.5069910714286</v>
      </c>
      <c r="O100" s="138">
        <v>575.4930089285714</v>
      </c>
      <c r="P100" s="138">
        <v>500</v>
      </c>
      <c r="Q100" s="138">
        <v>348</v>
      </c>
      <c r="R100" s="138">
        <v>504</v>
      </c>
      <c r="S100" s="138">
        <v>482.33</v>
      </c>
      <c r="T100" s="138">
        <v>589</v>
      </c>
      <c r="U100" s="138">
        <v>500.34000000000003</v>
      </c>
      <c r="V100" s="138">
        <v>584.33</v>
      </c>
      <c r="W100" s="138">
        <v>585</v>
      </c>
      <c r="X100" s="138">
        <v>577</v>
      </c>
      <c r="Y100" s="138">
        <v>537</v>
      </c>
      <c r="Z100" s="138">
        <v>596</v>
      </c>
      <c r="AA100" s="138">
        <v>537.5</v>
      </c>
      <c r="AB100" s="138">
        <v>549</v>
      </c>
      <c r="AC100" s="138">
        <v>541</v>
      </c>
      <c r="AD100" s="138">
        <v>613</v>
      </c>
      <c r="AE100" s="138">
        <v>0</v>
      </c>
      <c r="AF100" s="138">
        <v>0</v>
      </c>
    </row>
    <row r="101" spans="6:32" ht="13.5">
      <c r="F101" s="169" t="s">
        <v>220</v>
      </c>
      <c r="G101" s="153" t="s">
        <v>77</v>
      </c>
      <c r="H101" s="138">
        <v>0</v>
      </c>
      <c r="I101" s="138">
        <v>0</v>
      </c>
      <c r="J101" s="138">
        <v>0</v>
      </c>
      <c r="K101" s="138">
        <v>0</v>
      </c>
      <c r="L101" s="138">
        <v>0</v>
      </c>
      <c r="M101" s="138">
        <v>0</v>
      </c>
      <c r="N101" s="138">
        <v>0</v>
      </c>
      <c r="O101" s="138">
        <v>96.70880104700046</v>
      </c>
      <c r="P101" s="138">
        <v>518.2911989529996</v>
      </c>
      <c r="Q101" s="138">
        <v>325.34</v>
      </c>
      <c r="R101" s="138">
        <v>350.97</v>
      </c>
      <c r="S101" s="138">
        <v>364.12</v>
      </c>
      <c r="T101" s="138">
        <v>287.5</v>
      </c>
      <c r="U101" s="138">
        <v>391.5</v>
      </c>
      <c r="V101" s="138">
        <v>527.67</v>
      </c>
      <c r="W101" s="138">
        <v>396.14</v>
      </c>
      <c r="X101" s="138">
        <v>339.91</v>
      </c>
      <c r="Y101" s="138">
        <v>458.81</v>
      </c>
      <c r="Z101" s="138">
        <v>347.75</v>
      </c>
      <c r="AA101" s="138">
        <v>436.05</v>
      </c>
      <c r="AB101" s="138">
        <v>500.69</v>
      </c>
      <c r="AC101" s="138">
        <v>445.67</v>
      </c>
      <c r="AD101" s="138">
        <v>429.99</v>
      </c>
      <c r="AE101" s="138">
        <v>0</v>
      </c>
      <c r="AF101" s="138">
        <v>0</v>
      </c>
    </row>
    <row r="102" spans="6:32" ht="13.5">
      <c r="F102" s="150" t="s">
        <v>214</v>
      </c>
      <c r="G102" s="142" t="s">
        <v>313</v>
      </c>
      <c r="H102" s="138">
        <v>0</v>
      </c>
      <c r="I102" s="138">
        <v>0</v>
      </c>
      <c r="J102" s="138">
        <v>0</v>
      </c>
      <c r="K102" s="138">
        <v>1052.31</v>
      </c>
      <c r="L102" s="138">
        <v>775.57</v>
      </c>
      <c r="M102" s="138">
        <v>951.02</v>
      </c>
      <c r="N102" s="138">
        <v>806.6899999999999</v>
      </c>
      <c r="O102" s="138">
        <v>653.43</v>
      </c>
      <c r="P102" s="138">
        <v>886.9300000000001</v>
      </c>
      <c r="Q102" s="138">
        <v>568.98</v>
      </c>
      <c r="R102" s="138">
        <v>941.3700000000001</v>
      </c>
      <c r="S102" s="138">
        <v>302.22</v>
      </c>
      <c r="T102" s="138">
        <v>755.8</v>
      </c>
      <c r="U102" s="138">
        <v>625.36</v>
      </c>
      <c r="V102" s="138">
        <v>1002.84</v>
      </c>
      <c r="W102" s="138">
        <v>941.5300000000001</v>
      </c>
      <c r="X102" s="138">
        <v>928.09</v>
      </c>
      <c r="Y102" s="138">
        <v>680.52</v>
      </c>
      <c r="Z102" s="138">
        <v>950.85</v>
      </c>
      <c r="AA102" s="138">
        <v>877.45</v>
      </c>
      <c r="AB102" s="138">
        <v>793.08</v>
      </c>
      <c r="AC102" s="138">
        <v>716.5</v>
      </c>
      <c r="AD102" s="138">
        <v>868.24</v>
      </c>
      <c r="AE102" s="138">
        <v>0</v>
      </c>
      <c r="AF102" s="138">
        <v>0</v>
      </c>
    </row>
    <row r="103" spans="6:32" ht="13.5">
      <c r="F103" s="156" t="s">
        <v>221</v>
      </c>
      <c r="G103" s="153" t="s">
        <v>67</v>
      </c>
      <c r="H103" s="138">
        <v>0</v>
      </c>
      <c r="I103" s="138">
        <v>0</v>
      </c>
      <c r="J103" s="138">
        <v>0</v>
      </c>
      <c r="K103" s="138">
        <v>0</v>
      </c>
      <c r="L103" s="138">
        <v>0</v>
      </c>
      <c r="M103" s="138">
        <v>0</v>
      </c>
      <c r="N103" s="138">
        <v>0</v>
      </c>
      <c r="O103" s="138">
        <v>144.76</v>
      </c>
      <c r="P103" s="138">
        <v>248.37400000000002</v>
      </c>
      <c r="Q103" s="138">
        <v>225.249</v>
      </c>
      <c r="R103" s="138">
        <v>241.594</v>
      </c>
      <c r="S103" s="138">
        <v>183.417</v>
      </c>
      <c r="T103" s="138">
        <v>159.905</v>
      </c>
      <c r="U103" s="138">
        <v>211.628</v>
      </c>
      <c r="V103" s="138">
        <v>206.224</v>
      </c>
      <c r="W103" s="138">
        <v>281.452</v>
      </c>
      <c r="X103" s="138">
        <v>229.3</v>
      </c>
      <c r="Y103" s="138">
        <v>248.01</v>
      </c>
      <c r="Z103" s="138">
        <v>286.028</v>
      </c>
      <c r="AA103" s="138">
        <v>314.42</v>
      </c>
      <c r="AB103" s="138">
        <v>250.068</v>
      </c>
      <c r="AC103" s="138">
        <v>310.236</v>
      </c>
      <c r="AD103" s="138">
        <v>302.402</v>
      </c>
      <c r="AE103" s="138">
        <v>0</v>
      </c>
      <c r="AF103" s="138">
        <v>0</v>
      </c>
    </row>
    <row r="104" spans="6:32" ht="13.5">
      <c r="F104" s="170" t="s">
        <v>222</v>
      </c>
      <c r="G104" s="153" t="s">
        <v>78</v>
      </c>
      <c r="H104" s="138">
        <v>0</v>
      </c>
      <c r="I104" s="138">
        <v>0</v>
      </c>
      <c r="J104" s="138">
        <v>0</v>
      </c>
      <c r="K104" s="138">
        <v>0</v>
      </c>
      <c r="L104" s="138">
        <v>0</v>
      </c>
      <c r="M104" s="138">
        <v>0</v>
      </c>
      <c r="N104" s="138">
        <v>292.489</v>
      </c>
      <c r="O104" s="138">
        <v>486.41</v>
      </c>
      <c r="P104" s="138">
        <v>474.653</v>
      </c>
      <c r="Q104" s="138">
        <v>521.288</v>
      </c>
      <c r="R104" s="138">
        <v>527.85</v>
      </c>
      <c r="S104" s="138">
        <v>532.88</v>
      </c>
      <c r="T104" s="138">
        <v>571.84</v>
      </c>
      <c r="U104" s="138">
        <v>560.75</v>
      </c>
      <c r="V104" s="138">
        <v>513.74</v>
      </c>
      <c r="W104" s="138">
        <v>592.11</v>
      </c>
      <c r="X104" s="138">
        <v>528.17</v>
      </c>
      <c r="Y104" s="138">
        <v>711.81</v>
      </c>
      <c r="Z104" s="138">
        <v>696.74</v>
      </c>
      <c r="AA104" s="138">
        <v>671.3</v>
      </c>
      <c r="AB104" s="138">
        <v>726.16</v>
      </c>
      <c r="AC104" s="138">
        <v>648.07</v>
      </c>
      <c r="AD104" s="138">
        <v>659.86</v>
      </c>
      <c r="AE104" s="138">
        <v>0</v>
      </c>
      <c r="AF104" s="138">
        <v>0</v>
      </c>
    </row>
    <row r="105" spans="6:32" ht="13.5">
      <c r="F105" s="161" t="s">
        <v>223</v>
      </c>
      <c r="G105" s="153" t="s">
        <v>55</v>
      </c>
      <c r="H105" s="138">
        <v>0</v>
      </c>
      <c r="I105" s="138">
        <v>0</v>
      </c>
      <c r="J105" s="138">
        <v>0</v>
      </c>
      <c r="K105" s="138">
        <v>0</v>
      </c>
      <c r="L105" s="138">
        <v>0</v>
      </c>
      <c r="M105" s="138">
        <v>0</v>
      </c>
      <c r="N105" s="138">
        <v>0</v>
      </c>
      <c r="O105" s="138">
        <v>0</v>
      </c>
      <c r="P105" s="138">
        <v>518.12</v>
      </c>
      <c r="Q105" s="138">
        <v>645.57</v>
      </c>
      <c r="R105" s="138">
        <v>671.32</v>
      </c>
      <c r="S105" s="138">
        <v>566.77</v>
      </c>
      <c r="T105" s="138">
        <v>683.87</v>
      </c>
      <c r="U105" s="138">
        <v>753.3</v>
      </c>
      <c r="V105" s="138">
        <v>696.41</v>
      </c>
      <c r="W105" s="138">
        <v>624.17</v>
      </c>
      <c r="X105" s="138">
        <v>726.65</v>
      </c>
      <c r="Y105" s="138">
        <v>877.91</v>
      </c>
      <c r="Z105" s="138">
        <v>862.37</v>
      </c>
      <c r="AA105" s="138">
        <v>908.13</v>
      </c>
      <c r="AB105" s="138">
        <v>746.61</v>
      </c>
      <c r="AC105" s="138">
        <v>788.58</v>
      </c>
      <c r="AD105" s="138">
        <v>898.26</v>
      </c>
      <c r="AE105" s="138">
        <v>0</v>
      </c>
      <c r="AF105" s="138">
        <v>0</v>
      </c>
    </row>
    <row r="106" spans="6:32" ht="13.5">
      <c r="F106" s="150" t="s">
        <v>181</v>
      </c>
      <c r="G106" s="171" t="s">
        <v>81</v>
      </c>
      <c r="H106" s="138">
        <v>0</v>
      </c>
      <c r="I106" s="138">
        <v>0</v>
      </c>
      <c r="J106" s="138">
        <v>0</v>
      </c>
      <c r="K106" s="138">
        <v>0</v>
      </c>
      <c r="L106" s="138">
        <v>0</v>
      </c>
      <c r="M106" s="138">
        <v>0</v>
      </c>
      <c r="N106" s="138">
        <v>0</v>
      </c>
      <c r="O106" s="138">
        <v>0</v>
      </c>
      <c r="P106" s="138">
        <v>178.894</v>
      </c>
      <c r="Q106" s="138">
        <v>1066.036</v>
      </c>
      <c r="R106" s="138">
        <v>470.13</v>
      </c>
      <c r="S106" s="138">
        <v>942.3299999999999</v>
      </c>
      <c r="T106" s="138">
        <v>535.75</v>
      </c>
      <c r="U106" s="138">
        <v>1556.79</v>
      </c>
      <c r="V106" s="138">
        <v>1187.97</v>
      </c>
      <c r="W106" s="138">
        <v>1135.92</v>
      </c>
      <c r="X106" s="138">
        <v>544.77</v>
      </c>
      <c r="Y106" s="138">
        <v>382.98</v>
      </c>
      <c r="Z106" s="138">
        <v>442.97</v>
      </c>
      <c r="AA106" s="138">
        <v>629.21</v>
      </c>
      <c r="AB106" s="138">
        <v>569.03</v>
      </c>
      <c r="AC106" s="138">
        <v>450.62</v>
      </c>
      <c r="AD106" s="138">
        <v>598.75</v>
      </c>
      <c r="AE106" s="138">
        <v>0</v>
      </c>
      <c r="AF106" s="138">
        <v>0</v>
      </c>
    </row>
    <row r="107" spans="6:32" ht="13.5">
      <c r="F107" s="161" t="s">
        <v>224</v>
      </c>
      <c r="G107" s="165" t="s">
        <v>68</v>
      </c>
      <c r="H107" s="138">
        <v>0</v>
      </c>
      <c r="I107" s="138">
        <v>0</v>
      </c>
      <c r="J107" s="138">
        <v>0</v>
      </c>
      <c r="K107" s="138">
        <v>0</v>
      </c>
      <c r="L107" s="138">
        <v>0</v>
      </c>
      <c r="M107" s="138">
        <v>0</v>
      </c>
      <c r="N107" s="138">
        <v>0</v>
      </c>
      <c r="O107" s="138">
        <v>108</v>
      </c>
      <c r="P107" s="138">
        <v>194</v>
      </c>
      <c r="Q107" s="138">
        <v>188</v>
      </c>
      <c r="R107" s="138">
        <v>278</v>
      </c>
      <c r="S107" s="138">
        <v>301</v>
      </c>
      <c r="T107" s="138">
        <v>328</v>
      </c>
      <c r="U107" s="138">
        <v>158</v>
      </c>
      <c r="V107" s="138">
        <v>241</v>
      </c>
      <c r="W107" s="138">
        <v>318</v>
      </c>
      <c r="X107" s="138">
        <v>330</v>
      </c>
      <c r="Y107" s="138">
        <v>316</v>
      </c>
      <c r="Z107" s="138">
        <v>298</v>
      </c>
      <c r="AA107" s="138">
        <v>296</v>
      </c>
      <c r="AB107" s="138">
        <v>319</v>
      </c>
      <c r="AC107" s="138">
        <v>223</v>
      </c>
      <c r="AD107" s="138">
        <v>322.9</v>
      </c>
      <c r="AE107" s="138">
        <v>0</v>
      </c>
      <c r="AF107" s="138">
        <v>0</v>
      </c>
    </row>
    <row r="108" spans="6:32" ht="13.5">
      <c r="F108" s="150" t="s">
        <v>225</v>
      </c>
      <c r="G108" s="146" t="s">
        <v>79</v>
      </c>
      <c r="H108" s="138">
        <v>0</v>
      </c>
      <c r="I108" s="138">
        <v>0</v>
      </c>
      <c r="J108" s="138">
        <v>0</v>
      </c>
      <c r="K108" s="138">
        <v>0</v>
      </c>
      <c r="L108" s="138">
        <v>0</v>
      </c>
      <c r="M108" s="138">
        <v>0</v>
      </c>
      <c r="N108" s="138">
        <v>0</v>
      </c>
      <c r="O108" s="138">
        <v>0</v>
      </c>
      <c r="P108" s="138">
        <v>0</v>
      </c>
      <c r="Q108" s="138">
        <v>0</v>
      </c>
      <c r="R108" s="138">
        <v>0</v>
      </c>
      <c r="S108" s="138">
        <v>0</v>
      </c>
      <c r="T108" s="138">
        <v>0</v>
      </c>
      <c r="U108" s="138">
        <v>0</v>
      </c>
      <c r="V108" s="138">
        <v>281.62</v>
      </c>
      <c r="W108" s="138">
        <v>602.8199999999999</v>
      </c>
      <c r="X108" s="138">
        <v>460.44</v>
      </c>
      <c r="Y108" s="138">
        <v>517.71</v>
      </c>
      <c r="Z108" s="138">
        <v>690.1</v>
      </c>
      <c r="AA108" s="138">
        <v>641.03</v>
      </c>
      <c r="AB108" s="138">
        <v>615.96</v>
      </c>
      <c r="AC108" s="138">
        <v>665.89</v>
      </c>
      <c r="AD108" s="138">
        <v>656.54</v>
      </c>
      <c r="AE108" s="138">
        <v>0</v>
      </c>
      <c r="AF108" s="138">
        <v>0</v>
      </c>
    </row>
    <row r="109" spans="6:32" ht="13.5">
      <c r="F109" s="155" t="s">
        <v>226</v>
      </c>
      <c r="G109" s="148" t="s">
        <v>56</v>
      </c>
      <c r="H109" s="138">
        <v>0</v>
      </c>
      <c r="I109" s="138">
        <v>0</v>
      </c>
      <c r="J109" s="138">
        <v>0</v>
      </c>
      <c r="K109" s="138">
        <v>0</v>
      </c>
      <c r="L109" s="138">
        <v>0</v>
      </c>
      <c r="M109" s="138">
        <v>0</v>
      </c>
      <c r="N109" s="138">
        <v>0</v>
      </c>
      <c r="O109" s="138">
        <v>0</v>
      </c>
      <c r="P109" s="138">
        <v>0</v>
      </c>
      <c r="Q109" s="138">
        <v>0</v>
      </c>
      <c r="R109" s="138">
        <v>0</v>
      </c>
      <c r="S109" s="138">
        <v>0</v>
      </c>
      <c r="T109" s="138">
        <v>310.51</v>
      </c>
      <c r="U109" s="138">
        <v>126.4</v>
      </c>
      <c r="V109" s="138">
        <v>471.39</v>
      </c>
      <c r="W109" s="138">
        <v>390.51</v>
      </c>
      <c r="X109" s="138">
        <v>362.02</v>
      </c>
      <c r="Y109" s="138">
        <v>287.35</v>
      </c>
      <c r="Z109" s="138">
        <v>376.8</v>
      </c>
      <c r="AA109" s="138">
        <v>395.14</v>
      </c>
      <c r="AB109" s="138">
        <v>465.45</v>
      </c>
      <c r="AC109" s="138">
        <v>407.11</v>
      </c>
      <c r="AD109" s="138">
        <v>457.18</v>
      </c>
      <c r="AE109" s="138">
        <v>0</v>
      </c>
      <c r="AF109" s="138">
        <v>0</v>
      </c>
    </row>
    <row r="110" spans="6:32" ht="13.5">
      <c r="F110" s="172" t="s">
        <v>227</v>
      </c>
      <c r="G110" s="153" t="s">
        <v>46</v>
      </c>
      <c r="H110" s="138">
        <v>0</v>
      </c>
      <c r="I110" s="138">
        <v>0</v>
      </c>
      <c r="J110" s="138">
        <v>0</v>
      </c>
      <c r="K110" s="138">
        <v>0</v>
      </c>
      <c r="L110" s="138">
        <v>0</v>
      </c>
      <c r="M110" s="138">
        <v>0</v>
      </c>
      <c r="N110" s="138">
        <v>1541.05</v>
      </c>
      <c r="O110" s="138">
        <v>1094.94</v>
      </c>
      <c r="P110" s="138">
        <v>1049.45</v>
      </c>
      <c r="Q110" s="138">
        <v>1121.87</v>
      </c>
      <c r="R110" s="138">
        <v>943.54</v>
      </c>
      <c r="S110" s="138">
        <v>1167.59</v>
      </c>
      <c r="T110" s="138">
        <v>1222.86</v>
      </c>
      <c r="U110" s="138">
        <v>1198.29</v>
      </c>
      <c r="V110" s="138">
        <v>1163.3</v>
      </c>
      <c r="W110" s="138">
        <v>1280.01</v>
      </c>
      <c r="X110" s="138">
        <v>1317.3</v>
      </c>
      <c r="Y110" s="138">
        <v>1332.44</v>
      </c>
      <c r="Z110" s="138">
        <v>1316.6</v>
      </c>
      <c r="AA110" s="138">
        <v>1364.8</v>
      </c>
      <c r="AB110" s="138">
        <v>1178.14</v>
      </c>
      <c r="AC110" s="138">
        <v>1159.54</v>
      </c>
      <c r="AD110" s="138">
        <v>1377.68</v>
      </c>
      <c r="AE110" s="138">
        <v>0</v>
      </c>
      <c r="AF110" s="138">
        <v>0</v>
      </c>
    </row>
    <row r="111" spans="6:32" ht="13.5">
      <c r="F111" s="173" t="s">
        <v>314</v>
      </c>
      <c r="G111" s="132" t="s">
        <v>315</v>
      </c>
      <c r="H111" s="138">
        <v>0</v>
      </c>
      <c r="I111" s="138">
        <v>0</v>
      </c>
      <c r="J111" s="138">
        <v>0</v>
      </c>
      <c r="K111" s="138">
        <v>1334.83</v>
      </c>
      <c r="L111" s="138">
        <v>3915.42819</v>
      </c>
      <c r="M111" s="138">
        <v>4759.280757009066</v>
      </c>
      <c r="N111" s="138">
        <v>11373.009678360284</v>
      </c>
      <c r="O111" s="138">
        <v>14598.176175677649</v>
      </c>
      <c r="P111" s="138">
        <v>20007.587198952995</v>
      </c>
      <c r="Q111" s="138">
        <v>21680.414999999997</v>
      </c>
      <c r="R111" s="138">
        <v>22624.399999999998</v>
      </c>
      <c r="S111" s="138">
        <v>22744.787</v>
      </c>
      <c r="T111" s="138">
        <v>24526.245999999996</v>
      </c>
      <c r="U111" s="138">
        <v>27418.426000000003</v>
      </c>
      <c r="V111" s="138">
        <v>28321.708999999995</v>
      </c>
      <c r="W111" s="138">
        <v>30017.10950096898</v>
      </c>
      <c r="X111" s="138">
        <v>29268.031654676994</v>
      </c>
      <c r="Y111" s="138">
        <v>30254.868</v>
      </c>
      <c r="Z111" s="138">
        <v>30915.533</v>
      </c>
      <c r="AA111" s="138">
        <v>31147.528</v>
      </c>
      <c r="AB111" s="138">
        <v>31204.281</v>
      </c>
      <c r="AC111" s="138">
        <v>30066.69</v>
      </c>
      <c r="AD111" s="138">
        <v>31771.766</v>
      </c>
      <c r="AE111" s="138">
        <v>0</v>
      </c>
      <c r="AF111" s="138">
        <v>0</v>
      </c>
    </row>
    <row r="112" spans="6:32" ht="13.5">
      <c r="F112" s="173"/>
      <c r="G112" s="132" t="s">
        <v>316</v>
      </c>
      <c r="H112" s="138">
        <v>0</v>
      </c>
      <c r="I112" s="138">
        <v>0</v>
      </c>
      <c r="J112" s="138">
        <v>0</v>
      </c>
      <c r="K112" s="138">
        <v>1334.83</v>
      </c>
      <c r="L112" s="138">
        <v>3915.42819</v>
      </c>
      <c r="M112" s="138">
        <v>4759.280757009066</v>
      </c>
      <c r="N112" s="138">
        <v>11373.009678360284</v>
      </c>
      <c r="O112" s="138">
        <v>14598.176175677649</v>
      </c>
      <c r="P112" s="138">
        <v>20007.587198952995</v>
      </c>
      <c r="Q112" s="138">
        <v>21680.414999999997</v>
      </c>
      <c r="R112" s="138">
        <v>22624.399999999998</v>
      </c>
      <c r="S112" s="138">
        <v>22744.787</v>
      </c>
      <c r="T112" s="138">
        <v>24526.245999999996</v>
      </c>
      <c r="U112" s="138">
        <v>27418.426000000003</v>
      </c>
      <c r="V112" s="138">
        <v>28321.708999999995</v>
      </c>
      <c r="W112" s="138">
        <v>30017.10950096898</v>
      </c>
      <c r="X112" s="138">
        <v>29268.031654676994</v>
      </c>
      <c r="Y112" s="138">
        <f aca="true" t="shared" si="0" ref="Y112:AD112">SUM(Y60:Y110)</f>
        <v>30254.86799999999</v>
      </c>
      <c r="Z112" s="138">
        <f t="shared" si="0"/>
        <v>30915.532999999992</v>
      </c>
      <c r="AA112" s="138">
        <f t="shared" si="0"/>
        <v>31147.528</v>
      </c>
      <c r="AB112" s="138">
        <f t="shared" si="0"/>
        <v>31204.281000000003</v>
      </c>
      <c r="AC112" s="138">
        <f t="shared" si="0"/>
        <v>30066.69</v>
      </c>
      <c r="AD112" s="138">
        <f t="shared" si="0"/>
        <v>31771.766000000003</v>
      </c>
      <c r="AE112" s="138">
        <v>0</v>
      </c>
      <c r="AF112" s="138">
        <v>0</v>
      </c>
    </row>
    <row r="113" spans="6:32" ht="13.5">
      <c r="F113" s="132"/>
      <c r="G113" s="174" t="s">
        <v>317</v>
      </c>
      <c r="H113" s="175">
        <v>0</v>
      </c>
      <c r="I113" s="175">
        <v>0</v>
      </c>
      <c r="J113" s="175">
        <v>0</v>
      </c>
      <c r="K113" s="175">
        <v>0</v>
      </c>
      <c r="L113" s="175">
        <v>0</v>
      </c>
      <c r="M113" s="175">
        <v>0</v>
      </c>
      <c r="N113" s="175">
        <v>0</v>
      </c>
      <c r="O113" s="175">
        <v>0</v>
      </c>
      <c r="P113" s="175">
        <v>0</v>
      </c>
      <c r="Q113" s="175">
        <v>0</v>
      </c>
      <c r="R113" s="175">
        <v>0</v>
      </c>
      <c r="S113" s="175">
        <v>0</v>
      </c>
      <c r="T113" s="175">
        <v>0</v>
      </c>
      <c r="U113" s="175">
        <v>0</v>
      </c>
      <c r="V113" s="175">
        <v>0</v>
      </c>
      <c r="W113" s="175">
        <v>0</v>
      </c>
      <c r="X113" s="175">
        <v>0</v>
      </c>
      <c r="Y113" s="175">
        <f aca="true" t="shared" si="1" ref="Y113:AD113">Y111-Y112</f>
        <v>0</v>
      </c>
      <c r="Z113" s="175">
        <f t="shared" si="1"/>
        <v>0</v>
      </c>
      <c r="AA113" s="175">
        <f t="shared" si="1"/>
        <v>0</v>
      </c>
      <c r="AB113" s="175">
        <f t="shared" si="1"/>
        <v>0</v>
      </c>
      <c r="AC113" s="175">
        <f t="shared" si="1"/>
        <v>0</v>
      </c>
      <c r="AD113" s="175">
        <f t="shared" si="1"/>
        <v>0</v>
      </c>
      <c r="AE113" s="175">
        <v>0</v>
      </c>
      <c r="AF113" s="175">
        <v>0</v>
      </c>
    </row>
    <row r="114" spans="6:26" ht="13.5"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</row>
    <row r="115" spans="6:26" ht="13.5"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</row>
    <row r="116" spans="6:26" ht="13.5"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</row>
    <row r="117" spans="6:26" ht="13.5"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</row>
    <row r="118" spans="6:26" ht="13.5"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</row>
    <row r="119" spans="6:32" ht="13.5">
      <c r="F119" s="132"/>
      <c r="G119" s="132"/>
      <c r="H119" s="176" t="s">
        <v>318</v>
      </c>
      <c r="I119" s="176" t="s">
        <v>319</v>
      </c>
      <c r="J119" s="176" t="s">
        <v>320</v>
      </c>
      <c r="K119" s="176" t="s">
        <v>321</v>
      </c>
      <c r="L119" s="176" t="s">
        <v>322</v>
      </c>
      <c r="M119" s="176" t="s">
        <v>323</v>
      </c>
      <c r="N119" s="176" t="s">
        <v>324</v>
      </c>
      <c r="O119" s="176" t="s">
        <v>325</v>
      </c>
      <c r="P119" s="176" t="s">
        <v>326</v>
      </c>
      <c r="Q119" s="176" t="s">
        <v>327</v>
      </c>
      <c r="R119" s="176" t="s">
        <v>328</v>
      </c>
      <c r="S119" s="176" t="s">
        <v>329</v>
      </c>
      <c r="T119" s="176" t="s">
        <v>330</v>
      </c>
      <c r="U119" s="176" t="s">
        <v>331</v>
      </c>
      <c r="V119" s="176" t="s">
        <v>332</v>
      </c>
      <c r="W119" s="176" t="s">
        <v>333</v>
      </c>
      <c r="X119" s="176" t="s">
        <v>334</v>
      </c>
      <c r="Y119" s="176" t="s">
        <v>335</v>
      </c>
      <c r="Z119" s="176" t="s">
        <v>336</v>
      </c>
      <c r="AA119" s="176" t="s">
        <v>341</v>
      </c>
      <c r="AB119" s="176" t="s">
        <v>342</v>
      </c>
      <c r="AC119" s="176" t="s">
        <v>343</v>
      </c>
      <c r="AD119" s="176" t="s">
        <v>344</v>
      </c>
      <c r="AE119" s="176" t="s">
        <v>345</v>
      </c>
      <c r="AF119" s="176" t="s">
        <v>346</v>
      </c>
    </row>
    <row r="120" spans="6:26" ht="13.5">
      <c r="F120" s="132"/>
      <c r="G120" s="132"/>
      <c r="H120" s="132" t="s">
        <v>337</v>
      </c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</row>
    <row r="121" spans="6:32" ht="14.25">
      <c r="F121" s="133" t="s">
        <v>308</v>
      </c>
      <c r="G121" s="134" t="s">
        <v>309</v>
      </c>
      <c r="H121" s="135">
        <v>42294</v>
      </c>
      <c r="I121" s="135">
        <v>42301</v>
      </c>
      <c r="J121" s="135">
        <v>42308</v>
      </c>
      <c r="K121" s="135">
        <v>42315</v>
      </c>
      <c r="L121" s="135">
        <v>42322</v>
      </c>
      <c r="M121" s="135">
        <v>42329</v>
      </c>
      <c r="N121" s="135">
        <v>42336</v>
      </c>
      <c r="O121" s="135">
        <v>42343</v>
      </c>
      <c r="P121" s="135">
        <v>42350</v>
      </c>
      <c r="Q121" s="135">
        <v>42357</v>
      </c>
      <c r="R121" s="135">
        <v>42364</v>
      </c>
      <c r="S121" s="135">
        <v>42371</v>
      </c>
      <c r="T121" s="135">
        <v>42378</v>
      </c>
      <c r="U121" s="135">
        <v>42385</v>
      </c>
      <c r="V121" s="135">
        <v>42392</v>
      </c>
      <c r="W121" s="135">
        <v>42399</v>
      </c>
      <c r="X121" s="135">
        <v>42406</v>
      </c>
      <c r="Y121" s="135">
        <v>42413</v>
      </c>
      <c r="Z121" s="135">
        <v>42420</v>
      </c>
      <c r="AA121" s="135">
        <v>42427</v>
      </c>
      <c r="AB121" s="135">
        <v>42434</v>
      </c>
      <c r="AC121" s="135">
        <v>42441</v>
      </c>
      <c r="AD121" s="135">
        <v>42448</v>
      </c>
      <c r="AE121" s="135">
        <v>42455</v>
      </c>
      <c r="AF121" s="135">
        <v>42462</v>
      </c>
    </row>
    <row r="122" spans="6:32" ht="13.5">
      <c r="F122" s="136" t="s">
        <v>178</v>
      </c>
      <c r="G122" s="137" t="s">
        <v>57</v>
      </c>
      <c r="H122" s="138">
        <v>0</v>
      </c>
      <c r="I122" s="138">
        <v>0</v>
      </c>
      <c r="J122" s="138">
        <v>0</v>
      </c>
      <c r="K122" s="138">
        <v>0</v>
      </c>
      <c r="L122" s="138">
        <v>0</v>
      </c>
      <c r="M122" s="138">
        <v>0</v>
      </c>
      <c r="N122" s="138">
        <v>0</v>
      </c>
      <c r="O122" s="138">
        <v>0</v>
      </c>
      <c r="P122" s="138">
        <v>0</v>
      </c>
      <c r="Q122" s="138">
        <v>0</v>
      </c>
      <c r="R122" s="138">
        <v>36815.91</v>
      </c>
      <c r="S122" s="138">
        <v>41564.78</v>
      </c>
      <c r="T122" s="138">
        <v>39072.57</v>
      </c>
      <c r="U122" s="138">
        <v>36668.8</v>
      </c>
      <c r="V122" s="138">
        <v>35482.54</v>
      </c>
      <c r="W122" s="138">
        <v>43068.5</v>
      </c>
      <c r="X122" s="138">
        <v>34936.08</v>
      </c>
      <c r="Y122" s="138">
        <v>43616.66</v>
      </c>
      <c r="Z122" s="138">
        <v>40845.31</v>
      </c>
      <c r="AA122" s="138">
        <v>36736.69</v>
      </c>
      <c r="AB122" s="138">
        <v>43661.67</v>
      </c>
      <c r="AC122" s="138">
        <v>32238.63</v>
      </c>
      <c r="AD122" s="138">
        <v>36928.89</v>
      </c>
      <c r="AE122" s="138">
        <v>0</v>
      </c>
      <c r="AF122" s="138">
        <v>0</v>
      </c>
    </row>
    <row r="123" spans="6:32" ht="13.5">
      <c r="F123" s="139" t="s">
        <v>179</v>
      </c>
      <c r="G123" s="140" t="s">
        <v>80</v>
      </c>
      <c r="H123" s="138">
        <v>0</v>
      </c>
      <c r="I123" s="138">
        <v>0</v>
      </c>
      <c r="J123" s="138">
        <v>0</v>
      </c>
      <c r="K123" s="138">
        <v>0</v>
      </c>
      <c r="L123" s="138">
        <v>0</v>
      </c>
      <c r="M123" s="138">
        <v>0</v>
      </c>
      <c r="N123" s="138">
        <v>48444</v>
      </c>
      <c r="O123" s="138">
        <v>57307</v>
      </c>
      <c r="P123" s="138">
        <v>65906</v>
      </c>
      <c r="Q123" s="138">
        <v>63192</v>
      </c>
      <c r="R123" s="138">
        <v>58023</v>
      </c>
      <c r="S123" s="138">
        <v>61132</v>
      </c>
      <c r="T123" s="138">
        <v>65480</v>
      </c>
      <c r="U123" s="138">
        <v>62430</v>
      </c>
      <c r="V123" s="138">
        <v>59012</v>
      </c>
      <c r="W123" s="138">
        <v>62394</v>
      </c>
      <c r="X123" s="138">
        <v>68581</v>
      </c>
      <c r="Y123" s="138">
        <v>63394</v>
      </c>
      <c r="Z123" s="138">
        <v>70716</v>
      </c>
      <c r="AA123" s="138">
        <v>61080</v>
      </c>
      <c r="AB123" s="138">
        <v>66409</v>
      </c>
      <c r="AC123" s="138">
        <v>65898</v>
      </c>
      <c r="AD123" s="138">
        <v>62289</v>
      </c>
      <c r="AE123" s="138">
        <v>0</v>
      </c>
      <c r="AF123" s="138">
        <v>0</v>
      </c>
    </row>
    <row r="124" spans="6:32" ht="13.5">
      <c r="F124" s="141" t="s">
        <v>180</v>
      </c>
      <c r="G124" s="142" t="s">
        <v>47</v>
      </c>
      <c r="H124" s="138">
        <v>0</v>
      </c>
      <c r="I124" s="138">
        <v>0</v>
      </c>
      <c r="J124" s="138">
        <v>0</v>
      </c>
      <c r="K124" s="138">
        <v>0</v>
      </c>
      <c r="L124" s="138">
        <v>51050</v>
      </c>
      <c r="M124" s="138">
        <v>25275</v>
      </c>
      <c r="N124" s="138">
        <v>45406</v>
      </c>
      <c r="O124" s="138">
        <v>20516</v>
      </c>
      <c r="P124" s="138">
        <v>42697</v>
      </c>
      <c r="Q124" s="138">
        <v>39120</v>
      </c>
      <c r="R124" s="138">
        <v>46186</v>
      </c>
      <c r="S124" s="138">
        <v>32216</v>
      </c>
      <c r="T124" s="138">
        <v>33100</v>
      </c>
      <c r="U124" s="138">
        <v>47200</v>
      </c>
      <c r="V124" s="138">
        <v>41609</v>
      </c>
      <c r="W124" s="138">
        <v>41350</v>
      </c>
      <c r="X124" s="138">
        <v>45880</v>
      </c>
      <c r="Y124" s="138">
        <v>43475</v>
      </c>
      <c r="Z124" s="138">
        <v>44655</v>
      </c>
      <c r="AA124" s="138">
        <v>44215</v>
      </c>
      <c r="AB124" s="138">
        <v>45185</v>
      </c>
      <c r="AC124" s="138">
        <v>42915</v>
      </c>
      <c r="AD124" s="138">
        <v>47235</v>
      </c>
      <c r="AE124" s="138">
        <v>0</v>
      </c>
      <c r="AF124" s="138">
        <v>0</v>
      </c>
    </row>
    <row r="125" spans="6:32" ht="13.5">
      <c r="F125" s="143" t="s">
        <v>182</v>
      </c>
      <c r="G125" s="144" t="s">
        <v>41</v>
      </c>
      <c r="H125" s="138">
        <v>0</v>
      </c>
      <c r="I125" s="138">
        <v>0</v>
      </c>
      <c r="J125" s="138">
        <v>0</v>
      </c>
      <c r="K125" s="138">
        <v>0</v>
      </c>
      <c r="L125" s="138">
        <v>27693.456</v>
      </c>
      <c r="M125" s="138">
        <v>48463.544</v>
      </c>
      <c r="N125" s="138">
        <v>64869</v>
      </c>
      <c r="O125" s="138">
        <v>68689</v>
      </c>
      <c r="P125" s="138">
        <v>73021</v>
      </c>
      <c r="Q125" s="138">
        <v>70163</v>
      </c>
      <c r="R125" s="138">
        <v>70683</v>
      </c>
      <c r="S125" s="138">
        <v>64784</v>
      </c>
      <c r="T125" s="138">
        <v>67470</v>
      </c>
      <c r="U125" s="138">
        <v>47662</v>
      </c>
      <c r="V125" s="138">
        <v>73591</v>
      </c>
      <c r="W125" s="138">
        <v>75369</v>
      </c>
      <c r="X125" s="138">
        <v>70172</v>
      </c>
      <c r="Y125" s="138">
        <v>71346</v>
      </c>
      <c r="Z125" s="138">
        <v>73178</v>
      </c>
      <c r="AA125" s="138">
        <v>72330</v>
      </c>
      <c r="AB125" s="138">
        <v>69246</v>
      </c>
      <c r="AC125" s="138">
        <v>61070</v>
      </c>
      <c r="AD125" s="138">
        <v>73487</v>
      </c>
      <c r="AE125" s="138">
        <v>0</v>
      </c>
      <c r="AF125" s="138">
        <v>0</v>
      </c>
    </row>
    <row r="126" spans="6:32" ht="13.5">
      <c r="F126" s="145" t="s">
        <v>200</v>
      </c>
      <c r="G126" s="146" t="s">
        <v>83</v>
      </c>
      <c r="H126" s="138">
        <v>0</v>
      </c>
      <c r="I126" s="138">
        <v>0</v>
      </c>
      <c r="J126" s="138">
        <v>0</v>
      </c>
      <c r="K126" s="138">
        <v>0</v>
      </c>
      <c r="L126" s="138">
        <v>0</v>
      </c>
      <c r="M126" s="138">
        <v>0</v>
      </c>
      <c r="N126" s="138">
        <v>0</v>
      </c>
      <c r="O126" s="138">
        <v>0</v>
      </c>
      <c r="P126" s="138">
        <v>0</v>
      </c>
      <c r="Q126" s="138">
        <v>0</v>
      </c>
      <c r="R126" s="138">
        <v>0</v>
      </c>
      <c r="S126" s="138">
        <v>0</v>
      </c>
      <c r="T126" s="138">
        <v>0</v>
      </c>
      <c r="U126" s="138">
        <v>0</v>
      </c>
      <c r="V126" s="138">
        <v>0</v>
      </c>
      <c r="W126" s="138">
        <v>6622.470808790878</v>
      </c>
      <c r="X126" s="138">
        <v>8999.768022202989</v>
      </c>
      <c r="Y126" s="138">
        <v>9844.63</v>
      </c>
      <c r="Z126" s="138">
        <v>7490.49</v>
      </c>
      <c r="AA126" s="138">
        <v>9377.006</v>
      </c>
      <c r="AB126" s="138">
        <v>9232.467</v>
      </c>
      <c r="AC126" s="138">
        <v>9232.467</v>
      </c>
      <c r="AD126" s="138">
        <v>10065.737</v>
      </c>
      <c r="AE126" s="138">
        <v>0</v>
      </c>
      <c r="AF126" s="138">
        <v>0</v>
      </c>
    </row>
    <row r="127" spans="6:32" ht="13.5">
      <c r="F127" s="147" t="s">
        <v>183</v>
      </c>
      <c r="G127" s="148" t="s">
        <v>62</v>
      </c>
      <c r="H127" s="138">
        <v>0</v>
      </c>
      <c r="I127" s="138">
        <v>0</v>
      </c>
      <c r="J127" s="138">
        <v>0</v>
      </c>
      <c r="K127" s="138">
        <v>0</v>
      </c>
      <c r="L127" s="138">
        <v>0</v>
      </c>
      <c r="M127" s="138">
        <v>0</v>
      </c>
      <c r="N127" s="138">
        <v>29885</v>
      </c>
      <c r="O127" s="138">
        <v>28280</v>
      </c>
      <c r="P127" s="138">
        <v>28950</v>
      </c>
      <c r="Q127" s="138">
        <v>20990</v>
      </c>
      <c r="R127" s="138">
        <v>26855</v>
      </c>
      <c r="S127" s="138">
        <v>30575</v>
      </c>
      <c r="T127" s="138">
        <v>30305</v>
      </c>
      <c r="U127" s="138">
        <v>31670</v>
      </c>
      <c r="V127" s="138">
        <v>30540</v>
      </c>
      <c r="W127" s="138">
        <v>30890</v>
      </c>
      <c r="X127" s="138">
        <v>29180</v>
      </c>
      <c r="Y127" s="138">
        <v>29080</v>
      </c>
      <c r="Z127" s="138">
        <v>29440</v>
      </c>
      <c r="AA127" s="138">
        <v>26000</v>
      </c>
      <c r="AB127" s="138">
        <v>30060</v>
      </c>
      <c r="AC127" s="138">
        <v>25190</v>
      </c>
      <c r="AD127" s="138">
        <v>29190</v>
      </c>
      <c r="AE127" s="138">
        <v>0</v>
      </c>
      <c r="AF127" s="138">
        <v>0</v>
      </c>
    </row>
    <row r="128" spans="6:32" ht="13.5">
      <c r="F128" s="149" t="s">
        <v>185</v>
      </c>
      <c r="G128" s="144" t="s">
        <v>69</v>
      </c>
      <c r="H128" s="138">
        <v>0</v>
      </c>
      <c r="I128" s="138">
        <v>0</v>
      </c>
      <c r="J128" s="138">
        <v>0</v>
      </c>
      <c r="K128" s="138">
        <v>0</v>
      </c>
      <c r="L128" s="138">
        <v>0</v>
      </c>
      <c r="M128" s="138">
        <v>0</v>
      </c>
      <c r="N128" s="138">
        <v>0</v>
      </c>
      <c r="O128" s="138">
        <v>0</v>
      </c>
      <c r="P128" s="138">
        <v>0</v>
      </c>
      <c r="Q128" s="138">
        <v>0</v>
      </c>
      <c r="R128" s="138">
        <v>0</v>
      </c>
      <c r="S128" s="138">
        <v>0</v>
      </c>
      <c r="T128" s="138">
        <v>0</v>
      </c>
      <c r="U128" s="138">
        <v>0</v>
      </c>
      <c r="V128" s="138">
        <v>0</v>
      </c>
      <c r="W128" s="138">
        <v>0</v>
      </c>
      <c r="X128" s="138">
        <v>0</v>
      </c>
      <c r="Y128" s="138" t="s">
        <v>340</v>
      </c>
      <c r="Z128" s="138" t="s">
        <v>340</v>
      </c>
      <c r="AA128" s="138" t="s">
        <v>340</v>
      </c>
      <c r="AB128" s="138" t="s">
        <v>340</v>
      </c>
      <c r="AC128" s="138" t="s">
        <v>340</v>
      </c>
      <c r="AD128" s="138" t="s">
        <v>340</v>
      </c>
      <c r="AE128" s="138">
        <v>0</v>
      </c>
      <c r="AF128" s="138">
        <v>0</v>
      </c>
    </row>
    <row r="129" spans="6:32" ht="13.5">
      <c r="F129" s="150" t="s">
        <v>186</v>
      </c>
      <c r="G129" s="151" t="s">
        <v>303</v>
      </c>
      <c r="H129" s="138">
        <v>0</v>
      </c>
      <c r="I129" s="138">
        <v>0</v>
      </c>
      <c r="J129" s="138">
        <v>0</v>
      </c>
      <c r="K129" s="138">
        <v>0</v>
      </c>
      <c r="L129" s="138">
        <v>0</v>
      </c>
      <c r="M129" s="138">
        <v>0</v>
      </c>
      <c r="N129" s="138">
        <v>16777.87</v>
      </c>
      <c r="O129" s="138">
        <v>24348.49</v>
      </c>
      <c r="P129" s="138">
        <v>22056.92</v>
      </c>
      <c r="Q129" s="138">
        <v>23499.275</v>
      </c>
      <c r="R129" s="138">
        <v>23579.97</v>
      </c>
      <c r="S129" s="138">
        <v>22590.22</v>
      </c>
      <c r="T129" s="138">
        <v>23713.59</v>
      </c>
      <c r="U129" s="138">
        <v>15150.98</v>
      </c>
      <c r="V129" s="138">
        <v>24115.16</v>
      </c>
      <c r="W129" s="138">
        <v>24587.995</v>
      </c>
      <c r="X129" s="138">
        <v>22357.885</v>
      </c>
      <c r="Y129" s="138">
        <v>23420.15</v>
      </c>
      <c r="Z129" s="138">
        <v>24114.31</v>
      </c>
      <c r="AA129" s="138">
        <v>24630.47</v>
      </c>
      <c r="AB129" s="138">
        <v>19390.085</v>
      </c>
      <c r="AC129" s="138">
        <v>16909.18</v>
      </c>
      <c r="AD129" s="138">
        <v>24337.03</v>
      </c>
      <c r="AE129" s="138">
        <v>0</v>
      </c>
      <c r="AF129" s="138">
        <v>0</v>
      </c>
    </row>
    <row r="130" spans="6:32" ht="13.5">
      <c r="F130" s="152" t="s">
        <v>187</v>
      </c>
      <c r="G130" s="153" t="s">
        <v>48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  <c r="M130" s="138">
        <v>0</v>
      </c>
      <c r="N130" s="138">
        <v>31950</v>
      </c>
      <c r="O130" s="138">
        <v>64550</v>
      </c>
      <c r="P130" s="138">
        <v>67100</v>
      </c>
      <c r="Q130" s="138">
        <v>67950</v>
      </c>
      <c r="R130" s="138">
        <v>53050</v>
      </c>
      <c r="S130" s="138">
        <v>52150</v>
      </c>
      <c r="T130" s="138">
        <v>69550</v>
      </c>
      <c r="U130" s="138">
        <v>70750</v>
      </c>
      <c r="V130" s="138">
        <v>64950</v>
      </c>
      <c r="W130" s="138">
        <v>69600</v>
      </c>
      <c r="X130" s="138">
        <v>65450</v>
      </c>
      <c r="Y130" s="138">
        <v>70600</v>
      </c>
      <c r="Z130" s="138">
        <v>66550</v>
      </c>
      <c r="AA130" s="138">
        <v>66350</v>
      </c>
      <c r="AB130" s="138">
        <v>60300</v>
      </c>
      <c r="AC130" s="138">
        <v>64800</v>
      </c>
      <c r="AD130" s="138">
        <v>58350</v>
      </c>
      <c r="AE130" s="138">
        <v>0</v>
      </c>
      <c r="AF130" s="138">
        <v>0</v>
      </c>
    </row>
    <row r="131" spans="6:32" ht="13.5">
      <c r="F131" s="154" t="s">
        <v>188</v>
      </c>
      <c r="G131" s="153" t="s">
        <v>58</v>
      </c>
      <c r="H131" s="138">
        <v>0</v>
      </c>
      <c r="I131" s="138">
        <v>0</v>
      </c>
      <c r="J131" s="138">
        <v>0</v>
      </c>
      <c r="K131" s="138">
        <v>0</v>
      </c>
      <c r="L131" s="138">
        <v>0</v>
      </c>
      <c r="M131" s="138">
        <v>0</v>
      </c>
      <c r="N131" s="138">
        <v>0</v>
      </c>
      <c r="O131" s="138">
        <v>20420</v>
      </c>
      <c r="P131" s="138">
        <v>37530</v>
      </c>
      <c r="Q131" s="138">
        <v>37220</v>
      </c>
      <c r="R131" s="138">
        <v>36090</v>
      </c>
      <c r="S131" s="138">
        <v>28190</v>
      </c>
      <c r="T131" s="138">
        <v>37080</v>
      </c>
      <c r="U131" s="138">
        <v>41000</v>
      </c>
      <c r="V131" s="138">
        <v>40340</v>
      </c>
      <c r="W131" s="138">
        <v>36000</v>
      </c>
      <c r="X131" s="138">
        <v>37090</v>
      </c>
      <c r="Y131" s="138">
        <v>39110</v>
      </c>
      <c r="Z131" s="138">
        <v>42230</v>
      </c>
      <c r="AA131" s="138">
        <v>36900</v>
      </c>
      <c r="AB131" s="138">
        <v>38120</v>
      </c>
      <c r="AC131" s="138">
        <v>39610</v>
      </c>
      <c r="AD131" s="138">
        <v>37710</v>
      </c>
      <c r="AE131" s="138">
        <v>0</v>
      </c>
      <c r="AF131" s="138">
        <v>0</v>
      </c>
    </row>
    <row r="132" spans="6:32" ht="13.5">
      <c r="F132" s="150" t="s">
        <v>189</v>
      </c>
      <c r="G132" s="153" t="s">
        <v>63</v>
      </c>
      <c r="H132" s="138">
        <v>0</v>
      </c>
      <c r="I132" s="138">
        <v>0</v>
      </c>
      <c r="J132" s="138">
        <v>0</v>
      </c>
      <c r="K132" s="138">
        <v>0</v>
      </c>
      <c r="L132" s="138">
        <v>0</v>
      </c>
      <c r="M132" s="138">
        <v>0</v>
      </c>
      <c r="N132" s="138">
        <v>0</v>
      </c>
      <c r="O132" s="138">
        <v>0</v>
      </c>
      <c r="P132" s="138">
        <v>36330</v>
      </c>
      <c r="Q132" s="138">
        <v>33001</v>
      </c>
      <c r="R132" s="138">
        <v>32336</v>
      </c>
      <c r="S132" s="138">
        <v>34613</v>
      </c>
      <c r="T132" s="138">
        <v>37331</v>
      </c>
      <c r="U132" s="138">
        <v>38889</v>
      </c>
      <c r="V132" s="138">
        <v>41034</v>
      </c>
      <c r="W132" s="138">
        <v>37056</v>
      </c>
      <c r="X132" s="138">
        <v>38127</v>
      </c>
      <c r="Y132" s="138">
        <v>1727</v>
      </c>
      <c r="Z132" s="138">
        <v>8214</v>
      </c>
      <c r="AA132" s="138">
        <v>42440</v>
      </c>
      <c r="AB132" s="138">
        <v>40616</v>
      </c>
      <c r="AC132" s="138">
        <v>41192</v>
      </c>
      <c r="AD132" s="138">
        <v>37052</v>
      </c>
      <c r="AE132" s="138">
        <v>0</v>
      </c>
      <c r="AF132" s="138">
        <v>0</v>
      </c>
    </row>
    <row r="133" spans="6:32" ht="13.5">
      <c r="F133" s="147" t="s">
        <v>190</v>
      </c>
      <c r="G133" s="153" t="s">
        <v>304</v>
      </c>
      <c r="H133" s="138">
        <v>0</v>
      </c>
      <c r="I133" s="138">
        <v>0</v>
      </c>
      <c r="J133" s="138">
        <v>0</v>
      </c>
      <c r="K133" s="138">
        <v>0</v>
      </c>
      <c r="L133" s="138">
        <v>0</v>
      </c>
      <c r="M133" s="138">
        <v>0</v>
      </c>
      <c r="N133" s="138">
        <v>0</v>
      </c>
      <c r="O133" s="138">
        <v>0</v>
      </c>
      <c r="P133" s="138">
        <v>0</v>
      </c>
      <c r="Q133" s="138">
        <v>0</v>
      </c>
      <c r="R133" s="138">
        <v>0</v>
      </c>
      <c r="S133" s="138">
        <v>28085</v>
      </c>
      <c r="T133" s="138">
        <v>30470</v>
      </c>
      <c r="U133" s="138">
        <v>34450</v>
      </c>
      <c r="V133" s="138">
        <v>35315</v>
      </c>
      <c r="W133" s="138">
        <v>34370</v>
      </c>
      <c r="X133" s="138">
        <v>35820</v>
      </c>
      <c r="Y133" s="138">
        <v>33430</v>
      </c>
      <c r="Z133" s="138">
        <v>33570</v>
      </c>
      <c r="AA133" s="138">
        <v>30710</v>
      </c>
      <c r="AB133" s="138">
        <v>35000</v>
      </c>
      <c r="AC133" s="138">
        <v>34950</v>
      </c>
      <c r="AD133" s="138">
        <v>32780</v>
      </c>
      <c r="AE133" s="138">
        <v>0</v>
      </c>
      <c r="AF133" s="138">
        <v>0</v>
      </c>
    </row>
    <row r="134" spans="6:32" ht="13.5">
      <c r="F134" s="149" t="s">
        <v>191</v>
      </c>
      <c r="G134" s="153" t="s">
        <v>64</v>
      </c>
      <c r="H134" s="138">
        <v>0</v>
      </c>
      <c r="I134" s="138">
        <v>0</v>
      </c>
      <c r="J134" s="138">
        <v>0</v>
      </c>
      <c r="K134" s="138">
        <v>0</v>
      </c>
      <c r="L134" s="138">
        <v>0</v>
      </c>
      <c r="M134" s="138">
        <v>0</v>
      </c>
      <c r="N134" s="138">
        <v>0</v>
      </c>
      <c r="O134" s="138">
        <v>0</v>
      </c>
      <c r="P134" s="138">
        <v>0</v>
      </c>
      <c r="Q134" s="138">
        <v>0</v>
      </c>
      <c r="R134" s="138">
        <v>0</v>
      </c>
      <c r="S134" s="138">
        <v>0</v>
      </c>
      <c r="T134" s="138">
        <v>0</v>
      </c>
      <c r="U134" s="138">
        <v>0</v>
      </c>
      <c r="V134" s="138">
        <v>0</v>
      </c>
      <c r="W134" s="138">
        <v>15460</v>
      </c>
      <c r="X134" s="138">
        <v>11150</v>
      </c>
      <c r="Y134" s="138">
        <v>12470</v>
      </c>
      <c r="Z134" s="138">
        <v>14820</v>
      </c>
      <c r="AA134" s="138">
        <v>15350</v>
      </c>
      <c r="AB134" s="138">
        <v>15220</v>
      </c>
      <c r="AC134" s="138">
        <v>16650</v>
      </c>
      <c r="AD134" s="138">
        <v>18650</v>
      </c>
      <c r="AE134" s="138">
        <v>0</v>
      </c>
      <c r="AF134" s="138">
        <v>0</v>
      </c>
    </row>
    <row r="135" spans="6:32" ht="13.5">
      <c r="F135" s="143" t="s">
        <v>192</v>
      </c>
      <c r="G135" s="153" t="s">
        <v>42</v>
      </c>
      <c r="H135" s="138">
        <v>0</v>
      </c>
      <c r="I135" s="138">
        <v>0</v>
      </c>
      <c r="J135" s="138">
        <v>0</v>
      </c>
      <c r="K135" s="138">
        <v>0</v>
      </c>
      <c r="L135" s="138">
        <v>13601</v>
      </c>
      <c r="M135" s="138">
        <v>51308</v>
      </c>
      <c r="N135" s="138">
        <v>51992</v>
      </c>
      <c r="O135" s="138">
        <v>54730</v>
      </c>
      <c r="P135" s="138">
        <v>76169</v>
      </c>
      <c r="Q135" s="138">
        <v>77771</v>
      </c>
      <c r="R135" s="138">
        <v>76025</v>
      </c>
      <c r="S135" s="138">
        <v>42965</v>
      </c>
      <c r="T135" s="138">
        <v>55636</v>
      </c>
      <c r="U135" s="138">
        <v>65987</v>
      </c>
      <c r="V135" s="138">
        <v>71562</v>
      </c>
      <c r="W135" s="138">
        <v>72709</v>
      </c>
      <c r="X135" s="138">
        <v>66561</v>
      </c>
      <c r="Y135" s="138">
        <v>73904</v>
      </c>
      <c r="Z135" s="138">
        <v>67433</v>
      </c>
      <c r="AA135" s="138">
        <v>65775</v>
      </c>
      <c r="AB135" s="138">
        <v>68735</v>
      </c>
      <c r="AC135" s="138">
        <v>60523</v>
      </c>
      <c r="AD135" s="138">
        <v>66705</v>
      </c>
      <c r="AE135" s="138">
        <v>0</v>
      </c>
      <c r="AF135" s="138">
        <v>0</v>
      </c>
    </row>
    <row r="136" spans="6:32" ht="13.5">
      <c r="F136" s="155" t="s">
        <v>193</v>
      </c>
      <c r="G136" s="137" t="s">
        <v>65</v>
      </c>
      <c r="H136" s="138">
        <v>0</v>
      </c>
      <c r="I136" s="138">
        <v>0</v>
      </c>
      <c r="J136" s="138">
        <v>0</v>
      </c>
      <c r="K136" s="138">
        <v>0</v>
      </c>
      <c r="L136" s="138">
        <v>0</v>
      </c>
      <c r="M136" s="138">
        <v>0</v>
      </c>
      <c r="N136" s="138">
        <v>0</v>
      </c>
      <c r="O136" s="138">
        <v>0</v>
      </c>
      <c r="P136" s="138">
        <v>0</v>
      </c>
      <c r="Q136" s="138">
        <v>0</v>
      </c>
      <c r="R136" s="138">
        <v>0</v>
      </c>
      <c r="S136" s="138">
        <v>25871.88</v>
      </c>
      <c r="T136" s="138">
        <v>25012.18</v>
      </c>
      <c r="U136" s="138">
        <v>29871.609999999997</v>
      </c>
      <c r="V136" s="138">
        <v>26338.34</v>
      </c>
      <c r="W136" s="138">
        <v>34825.1</v>
      </c>
      <c r="X136" s="138">
        <v>32893.56</v>
      </c>
      <c r="Y136" s="138">
        <v>37252.19</v>
      </c>
      <c r="Z136" s="138">
        <v>33783.98</v>
      </c>
      <c r="AA136" s="138">
        <v>32936.16</v>
      </c>
      <c r="AB136" s="138">
        <v>30710.57</v>
      </c>
      <c r="AC136" s="138">
        <v>30810.1</v>
      </c>
      <c r="AD136" s="138">
        <v>33275.79</v>
      </c>
      <c r="AE136" s="138">
        <v>0</v>
      </c>
      <c r="AF136" s="138">
        <v>0</v>
      </c>
    </row>
    <row r="137" spans="6:32" ht="13.5">
      <c r="F137" s="156" t="s">
        <v>194</v>
      </c>
      <c r="G137" s="153" t="s">
        <v>49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38">
        <v>15711.33</v>
      </c>
      <c r="O137" s="138">
        <v>48150.235</v>
      </c>
      <c r="P137" s="138">
        <v>48199.71</v>
      </c>
      <c r="Q137" s="138">
        <v>47180.785</v>
      </c>
      <c r="R137" s="138">
        <v>40516.16</v>
      </c>
      <c r="S137" s="138">
        <v>42053.98</v>
      </c>
      <c r="T137" s="138">
        <v>50420.22</v>
      </c>
      <c r="U137" s="138">
        <v>48476.32</v>
      </c>
      <c r="V137" s="138">
        <v>44039.675</v>
      </c>
      <c r="W137" s="138">
        <v>39876.58</v>
      </c>
      <c r="X137" s="138">
        <v>41833.05</v>
      </c>
      <c r="Y137" s="138">
        <v>47839.915</v>
      </c>
      <c r="Z137" s="138">
        <v>44780.14</v>
      </c>
      <c r="AA137" s="138">
        <v>49592.365</v>
      </c>
      <c r="AB137" s="138">
        <v>48504.205</v>
      </c>
      <c r="AC137" s="138">
        <v>51742.68</v>
      </c>
      <c r="AD137" s="138">
        <v>51164.51</v>
      </c>
      <c r="AE137" s="138">
        <v>0</v>
      </c>
      <c r="AF137" s="138">
        <v>0</v>
      </c>
    </row>
    <row r="138" spans="6:32" ht="13.5">
      <c r="F138" s="157" t="s">
        <v>195</v>
      </c>
      <c r="G138" s="158" t="s">
        <v>59</v>
      </c>
      <c r="H138" s="138">
        <v>0</v>
      </c>
      <c r="I138" s="138">
        <v>0</v>
      </c>
      <c r="J138" s="138">
        <v>0</v>
      </c>
      <c r="K138" s="138">
        <v>0</v>
      </c>
      <c r="L138" s="138">
        <v>0</v>
      </c>
      <c r="M138" s="138">
        <v>17874.83</v>
      </c>
      <c r="N138" s="138">
        <v>19640.87</v>
      </c>
      <c r="O138" s="138">
        <v>24112.88</v>
      </c>
      <c r="P138" s="138">
        <v>31692.16</v>
      </c>
      <c r="Q138" s="138">
        <v>23185.45</v>
      </c>
      <c r="R138" s="138">
        <v>38698.340000000004</v>
      </c>
      <c r="S138" s="138">
        <v>36612.7</v>
      </c>
      <c r="T138" s="138">
        <v>36192.46</v>
      </c>
      <c r="U138" s="138">
        <v>37371.19</v>
      </c>
      <c r="V138" s="138">
        <v>38603.5</v>
      </c>
      <c r="W138" s="138">
        <v>37824.11</v>
      </c>
      <c r="X138" s="138">
        <v>32373.17</v>
      </c>
      <c r="Y138" s="138">
        <v>35404.75</v>
      </c>
      <c r="Z138" s="138">
        <v>37873.96</v>
      </c>
      <c r="AA138" s="138">
        <v>37739.7</v>
      </c>
      <c r="AB138" s="138">
        <v>36958.36</v>
      </c>
      <c r="AC138" s="138">
        <v>30974.51</v>
      </c>
      <c r="AD138" s="138">
        <v>40329.11</v>
      </c>
      <c r="AE138" s="138">
        <v>0</v>
      </c>
      <c r="AF138" s="138">
        <v>0</v>
      </c>
    </row>
    <row r="139" spans="6:32" ht="13.5">
      <c r="F139" s="156" t="s">
        <v>196</v>
      </c>
      <c r="G139" s="153" t="s">
        <v>43</v>
      </c>
      <c r="H139" s="138">
        <v>0</v>
      </c>
      <c r="I139" s="138">
        <v>0</v>
      </c>
      <c r="J139" s="138">
        <v>0</v>
      </c>
      <c r="K139" s="138">
        <v>0</v>
      </c>
      <c r="L139" s="138">
        <v>0</v>
      </c>
      <c r="M139" s="138">
        <v>0</v>
      </c>
      <c r="N139" s="138">
        <v>0</v>
      </c>
      <c r="O139" s="138">
        <v>0</v>
      </c>
      <c r="P139" s="138">
        <v>78630.73</v>
      </c>
      <c r="Q139" s="138">
        <v>70432.84</v>
      </c>
      <c r="R139" s="138">
        <v>64700.475</v>
      </c>
      <c r="S139" s="138">
        <v>69321.345</v>
      </c>
      <c r="T139" s="138">
        <v>56976.35</v>
      </c>
      <c r="U139" s="138">
        <v>75423.525</v>
      </c>
      <c r="V139" s="138">
        <v>75331.19</v>
      </c>
      <c r="W139" s="138">
        <v>74965.87</v>
      </c>
      <c r="X139" s="138">
        <v>70292.77</v>
      </c>
      <c r="Y139" s="138">
        <v>72075.63</v>
      </c>
      <c r="Z139" s="138">
        <v>76032.72</v>
      </c>
      <c r="AA139" s="138">
        <v>74258.305</v>
      </c>
      <c r="AB139" s="138">
        <v>72226.42</v>
      </c>
      <c r="AC139" s="138">
        <v>72220.95</v>
      </c>
      <c r="AD139" s="138">
        <v>72075.11</v>
      </c>
      <c r="AE139" s="138">
        <v>0</v>
      </c>
      <c r="AF139" s="138">
        <v>0</v>
      </c>
    </row>
    <row r="140" spans="6:32" ht="13.5">
      <c r="F140" s="152" t="s">
        <v>197</v>
      </c>
      <c r="G140" s="140" t="s">
        <v>70</v>
      </c>
      <c r="H140" s="138">
        <v>0</v>
      </c>
      <c r="I140" s="138">
        <v>0</v>
      </c>
      <c r="J140" s="138">
        <v>0</v>
      </c>
      <c r="K140" s="138">
        <v>0</v>
      </c>
      <c r="L140" s="138">
        <v>0</v>
      </c>
      <c r="M140" s="138">
        <v>0</v>
      </c>
      <c r="N140" s="138">
        <v>0</v>
      </c>
      <c r="O140" s="138">
        <v>24249</v>
      </c>
      <c r="P140" s="138">
        <v>24181</v>
      </c>
      <c r="Q140" s="138">
        <v>23506</v>
      </c>
      <c r="R140" s="138">
        <v>16645</v>
      </c>
      <c r="S140" s="138">
        <v>15729</v>
      </c>
      <c r="T140" s="138">
        <v>21819</v>
      </c>
      <c r="U140" s="138">
        <v>30945</v>
      </c>
      <c r="V140" s="138">
        <v>27906</v>
      </c>
      <c r="W140" s="138">
        <v>28519</v>
      </c>
      <c r="X140" s="138">
        <v>28612</v>
      </c>
      <c r="Y140" s="138">
        <v>29451</v>
      </c>
      <c r="Z140" s="138">
        <v>27746</v>
      </c>
      <c r="AA140" s="138">
        <v>27343</v>
      </c>
      <c r="AB140" s="138">
        <v>26214</v>
      </c>
      <c r="AC140" s="138">
        <v>24960</v>
      </c>
      <c r="AD140" s="138">
        <v>25671</v>
      </c>
      <c r="AE140" s="138">
        <v>0</v>
      </c>
      <c r="AF140" s="138">
        <v>0</v>
      </c>
    </row>
    <row r="141" spans="6:32" ht="13.5">
      <c r="F141" s="159" t="s">
        <v>198</v>
      </c>
      <c r="G141" s="160" t="s">
        <v>71</v>
      </c>
      <c r="H141" s="138">
        <v>0</v>
      </c>
      <c r="I141" s="138">
        <v>0</v>
      </c>
      <c r="J141" s="138">
        <v>0</v>
      </c>
      <c r="K141" s="138">
        <v>0</v>
      </c>
      <c r="L141" s="138">
        <v>0</v>
      </c>
      <c r="M141" s="138">
        <v>0</v>
      </c>
      <c r="N141" s="138">
        <v>0</v>
      </c>
      <c r="O141" s="138">
        <v>0</v>
      </c>
      <c r="P141" s="138">
        <v>0</v>
      </c>
      <c r="Q141" s="138">
        <v>0</v>
      </c>
      <c r="R141" s="138">
        <v>0</v>
      </c>
      <c r="S141" s="138">
        <v>0</v>
      </c>
      <c r="T141" s="138">
        <v>0</v>
      </c>
      <c r="U141" s="138">
        <v>0</v>
      </c>
      <c r="V141" s="138">
        <v>0</v>
      </c>
      <c r="W141" s="138">
        <v>0</v>
      </c>
      <c r="X141" s="138">
        <v>15560</v>
      </c>
      <c r="Y141" s="138">
        <v>30190</v>
      </c>
      <c r="Z141" s="138">
        <v>29680</v>
      </c>
      <c r="AA141" s="138">
        <v>30740</v>
      </c>
      <c r="AB141" s="138">
        <v>29220</v>
      </c>
      <c r="AC141" s="138">
        <v>26890</v>
      </c>
      <c r="AD141" s="138">
        <v>26900</v>
      </c>
      <c r="AE141" s="138">
        <v>0</v>
      </c>
      <c r="AF141" s="138">
        <v>0</v>
      </c>
    </row>
    <row r="142" spans="6:32" ht="13.5">
      <c r="F142" s="150" t="s">
        <v>199</v>
      </c>
      <c r="G142" s="151" t="s">
        <v>50</v>
      </c>
      <c r="H142" s="138">
        <v>0</v>
      </c>
      <c r="I142" s="138">
        <v>0</v>
      </c>
      <c r="J142" s="138">
        <v>0</v>
      </c>
      <c r="K142" s="138">
        <v>0</v>
      </c>
      <c r="L142" s="138">
        <v>0</v>
      </c>
      <c r="M142" s="138">
        <v>0</v>
      </c>
      <c r="N142" s="138">
        <v>29321</v>
      </c>
      <c r="O142" s="138">
        <v>45498.990000000005</v>
      </c>
      <c r="P142" s="138">
        <v>47499.54</v>
      </c>
      <c r="Q142" s="138">
        <v>50550.23</v>
      </c>
      <c r="R142" s="138">
        <v>39591.8</v>
      </c>
      <c r="S142" s="138">
        <v>49548.64</v>
      </c>
      <c r="T142" s="138">
        <v>50899.3</v>
      </c>
      <c r="U142" s="138">
        <v>26405.81</v>
      </c>
      <c r="V142" s="138">
        <v>48845.43</v>
      </c>
      <c r="W142" s="138">
        <v>47908.54</v>
      </c>
      <c r="X142" s="138">
        <v>49542.1</v>
      </c>
      <c r="Y142" s="138">
        <v>45565.14</v>
      </c>
      <c r="Z142" s="138">
        <v>51316.78</v>
      </c>
      <c r="AA142" s="138">
        <v>50010.43</v>
      </c>
      <c r="AB142" s="138">
        <v>42624.66</v>
      </c>
      <c r="AC142" s="138">
        <v>44511.45</v>
      </c>
      <c r="AD142" s="138">
        <v>38046.07</v>
      </c>
      <c r="AE142" s="138">
        <v>0</v>
      </c>
      <c r="AF142" s="138">
        <v>0</v>
      </c>
    </row>
    <row r="143" spans="6:32" ht="13.5">
      <c r="F143" s="161" t="s">
        <v>201</v>
      </c>
      <c r="G143" s="162" t="s">
        <v>60</v>
      </c>
      <c r="H143" s="138">
        <v>0</v>
      </c>
      <c r="I143" s="138">
        <v>0</v>
      </c>
      <c r="J143" s="138">
        <v>0</v>
      </c>
      <c r="K143" s="138">
        <v>0</v>
      </c>
      <c r="L143" s="138">
        <v>0</v>
      </c>
      <c r="M143" s="138">
        <v>0</v>
      </c>
      <c r="N143" s="138">
        <v>0</v>
      </c>
      <c r="O143" s="138">
        <v>0</v>
      </c>
      <c r="P143" s="138">
        <v>0</v>
      </c>
      <c r="Q143" s="138">
        <v>63950</v>
      </c>
      <c r="R143" s="138">
        <v>55340</v>
      </c>
      <c r="S143" s="138">
        <v>56790</v>
      </c>
      <c r="T143" s="138">
        <v>51220</v>
      </c>
      <c r="U143" s="138">
        <v>57725</v>
      </c>
      <c r="V143" s="138">
        <v>54563</v>
      </c>
      <c r="W143" s="138">
        <v>57330</v>
      </c>
      <c r="X143" s="138">
        <v>56945</v>
      </c>
      <c r="Y143" s="138">
        <v>52460</v>
      </c>
      <c r="Z143" s="138">
        <v>56045</v>
      </c>
      <c r="AA143" s="138">
        <v>61300</v>
      </c>
      <c r="AB143" s="138">
        <v>52540</v>
      </c>
      <c r="AC143" s="138">
        <v>57315</v>
      </c>
      <c r="AD143" s="138">
        <v>49200</v>
      </c>
      <c r="AE143" s="138">
        <v>0</v>
      </c>
      <c r="AF143" s="138">
        <v>0</v>
      </c>
    </row>
    <row r="144" spans="6:32" ht="13.5">
      <c r="F144" s="159" t="s">
        <v>202</v>
      </c>
      <c r="G144" s="148" t="s">
        <v>310</v>
      </c>
      <c r="H144" s="138">
        <v>0</v>
      </c>
      <c r="I144" s="138">
        <v>0</v>
      </c>
      <c r="J144" s="138">
        <v>0</v>
      </c>
      <c r="K144" s="138">
        <v>0</v>
      </c>
      <c r="L144" s="138">
        <v>0</v>
      </c>
      <c r="M144" s="138">
        <v>0</v>
      </c>
      <c r="N144" s="138">
        <v>75755.24</v>
      </c>
      <c r="O144" s="138">
        <v>85944.94</v>
      </c>
      <c r="P144" s="138">
        <v>85190.61</v>
      </c>
      <c r="Q144" s="138">
        <v>49909.65</v>
      </c>
      <c r="R144" s="138">
        <v>85035.27</v>
      </c>
      <c r="S144" s="138">
        <v>94646.84</v>
      </c>
      <c r="T144" s="138">
        <v>92554.18</v>
      </c>
      <c r="U144" s="138">
        <v>85680.48</v>
      </c>
      <c r="V144" s="138">
        <v>89545.45</v>
      </c>
      <c r="W144" s="138">
        <v>96418.22</v>
      </c>
      <c r="X144" s="138">
        <v>83039.44</v>
      </c>
      <c r="Y144" s="138">
        <v>89635.18</v>
      </c>
      <c r="Z144" s="138">
        <v>75397.58</v>
      </c>
      <c r="AA144" s="138">
        <v>87314.56</v>
      </c>
      <c r="AB144" s="138">
        <v>84241.37</v>
      </c>
      <c r="AC144" s="138">
        <v>81448.8</v>
      </c>
      <c r="AD144" s="138">
        <v>97439.11</v>
      </c>
      <c r="AE144" s="138">
        <v>0</v>
      </c>
      <c r="AF144" s="138">
        <v>0</v>
      </c>
    </row>
    <row r="145" spans="6:32" ht="13.5">
      <c r="F145" s="154" t="s">
        <v>203</v>
      </c>
      <c r="G145" s="148" t="s">
        <v>85</v>
      </c>
      <c r="H145" s="138">
        <v>0</v>
      </c>
      <c r="I145" s="138">
        <v>0</v>
      </c>
      <c r="J145" s="138">
        <v>0</v>
      </c>
      <c r="K145" s="138">
        <v>0</v>
      </c>
      <c r="L145" s="138">
        <v>0</v>
      </c>
      <c r="M145" s="138">
        <v>0</v>
      </c>
      <c r="N145" s="138">
        <v>0</v>
      </c>
      <c r="O145" s="138">
        <v>0</v>
      </c>
      <c r="P145" s="138">
        <v>0</v>
      </c>
      <c r="Q145" s="138">
        <v>0</v>
      </c>
      <c r="R145" s="138">
        <v>0</v>
      </c>
      <c r="S145" s="138">
        <v>30803.25</v>
      </c>
      <c r="T145" s="138">
        <v>29016.37</v>
      </c>
      <c r="U145" s="138">
        <v>29941.98</v>
      </c>
      <c r="V145" s="138">
        <v>29229.09</v>
      </c>
      <c r="W145" s="138">
        <v>30067.58</v>
      </c>
      <c r="X145" s="138">
        <v>28618.19</v>
      </c>
      <c r="Y145" s="138">
        <v>25197.48</v>
      </c>
      <c r="Z145" s="138">
        <v>30576.62</v>
      </c>
      <c r="AA145" s="138">
        <v>27797.42</v>
      </c>
      <c r="AB145" s="138">
        <v>25912.21</v>
      </c>
      <c r="AC145" s="138">
        <v>28512.91</v>
      </c>
      <c r="AD145" s="138">
        <v>21168.18</v>
      </c>
      <c r="AE145" s="138">
        <v>0</v>
      </c>
      <c r="AF145" s="138">
        <v>0</v>
      </c>
    </row>
    <row r="146" spans="6:32" ht="13.5">
      <c r="F146" s="163" t="s">
        <v>204</v>
      </c>
      <c r="G146" s="153" t="s">
        <v>44</v>
      </c>
      <c r="H146" s="138">
        <v>0</v>
      </c>
      <c r="I146" s="138">
        <v>0</v>
      </c>
      <c r="J146" s="138">
        <v>0</v>
      </c>
      <c r="K146" s="138">
        <v>0</v>
      </c>
      <c r="L146" s="138">
        <v>0</v>
      </c>
      <c r="M146" s="138">
        <v>0</v>
      </c>
      <c r="N146" s="138">
        <v>0</v>
      </c>
      <c r="O146" s="138">
        <v>0</v>
      </c>
      <c r="P146" s="138">
        <v>41299.03</v>
      </c>
      <c r="Q146" s="138">
        <v>78345.02</v>
      </c>
      <c r="R146" s="138">
        <v>69277.57</v>
      </c>
      <c r="S146" s="138">
        <v>42749.91</v>
      </c>
      <c r="T146" s="138">
        <v>80334.06</v>
      </c>
      <c r="U146" s="138">
        <v>81159.04</v>
      </c>
      <c r="V146" s="138">
        <v>76667.93</v>
      </c>
      <c r="W146" s="138">
        <v>78727.65</v>
      </c>
      <c r="X146" s="138">
        <v>65558.27</v>
      </c>
      <c r="Y146" s="138">
        <v>68273.9</v>
      </c>
      <c r="Z146" s="138">
        <v>75036.79</v>
      </c>
      <c r="AA146" s="138">
        <v>63068.93</v>
      </c>
      <c r="AB146" s="138">
        <v>74802.47</v>
      </c>
      <c r="AC146" s="138">
        <v>76568.15</v>
      </c>
      <c r="AD146" s="138">
        <v>69186.44</v>
      </c>
      <c r="AE146" s="138">
        <v>0</v>
      </c>
      <c r="AF146" s="138">
        <v>0</v>
      </c>
    </row>
    <row r="147" spans="6:32" ht="13.5">
      <c r="F147" s="163" t="s">
        <v>205</v>
      </c>
      <c r="G147" s="164" t="s">
        <v>66</v>
      </c>
      <c r="H147" s="138">
        <v>0</v>
      </c>
      <c r="I147" s="138">
        <v>0</v>
      </c>
      <c r="J147" s="138">
        <v>0</v>
      </c>
      <c r="K147" s="138">
        <v>0</v>
      </c>
      <c r="L147" s="138">
        <v>0</v>
      </c>
      <c r="M147" s="138">
        <v>0</v>
      </c>
      <c r="N147" s="138">
        <v>0</v>
      </c>
      <c r="O147" s="138">
        <v>0</v>
      </c>
      <c r="P147" s="138">
        <v>0</v>
      </c>
      <c r="Q147" s="138">
        <v>0</v>
      </c>
      <c r="R147" s="138">
        <v>37273.875</v>
      </c>
      <c r="S147" s="138">
        <v>26879.344</v>
      </c>
      <c r="T147" s="138">
        <v>23964.304</v>
      </c>
      <c r="U147" s="138">
        <v>21096.948</v>
      </c>
      <c r="V147" s="138">
        <v>34857.536</v>
      </c>
      <c r="W147" s="138">
        <v>33871.046</v>
      </c>
      <c r="X147" s="138">
        <v>33685.166</v>
      </c>
      <c r="Y147" s="138">
        <v>32390.776</v>
      </c>
      <c r="Z147" s="138">
        <v>34403.231</v>
      </c>
      <c r="AA147" s="138">
        <v>34381.061</v>
      </c>
      <c r="AB147" s="138">
        <v>35437.42</v>
      </c>
      <c r="AC147" s="138">
        <v>37699.964</v>
      </c>
      <c r="AD147" s="138">
        <v>39089.599</v>
      </c>
      <c r="AE147" s="138">
        <v>0</v>
      </c>
      <c r="AF147" s="138">
        <v>0</v>
      </c>
    </row>
    <row r="148" spans="6:32" ht="13.5">
      <c r="F148" s="156" t="s">
        <v>207</v>
      </c>
      <c r="G148" s="153" t="s">
        <v>302</v>
      </c>
      <c r="H148" s="138">
        <v>0</v>
      </c>
      <c r="I148" s="138">
        <v>0</v>
      </c>
      <c r="J148" s="138">
        <v>0</v>
      </c>
      <c r="K148" s="138">
        <v>0</v>
      </c>
      <c r="L148" s="138">
        <v>0</v>
      </c>
      <c r="M148" s="138">
        <v>8222.62</v>
      </c>
      <c r="N148" s="138">
        <v>44276.299999999996</v>
      </c>
      <c r="O148" s="138">
        <v>35400.15</v>
      </c>
      <c r="P148" s="138">
        <v>40201.4</v>
      </c>
      <c r="Q148" s="138">
        <v>33907.41</v>
      </c>
      <c r="R148" s="138">
        <v>19128.83</v>
      </c>
      <c r="S148" s="138">
        <v>47179.74</v>
      </c>
      <c r="T148" s="138">
        <v>33561.99</v>
      </c>
      <c r="U148" s="138">
        <v>42936.41</v>
      </c>
      <c r="V148" s="138">
        <v>42760.32</v>
      </c>
      <c r="W148" s="138">
        <v>40196.78</v>
      </c>
      <c r="X148" s="138">
        <v>40593.9</v>
      </c>
      <c r="Y148" s="138">
        <v>40056.1</v>
      </c>
      <c r="Z148" s="138">
        <v>43373.21</v>
      </c>
      <c r="AA148" s="138">
        <v>35069.37</v>
      </c>
      <c r="AB148" s="138">
        <v>41751</v>
      </c>
      <c r="AC148" s="138">
        <v>40064.04</v>
      </c>
      <c r="AD148" s="138">
        <v>37401.88</v>
      </c>
      <c r="AE148" s="138">
        <v>0</v>
      </c>
      <c r="AF148" s="138">
        <v>0</v>
      </c>
    </row>
    <row r="149" spans="6:32" ht="13.5">
      <c r="F149" s="159" t="s">
        <v>208</v>
      </c>
      <c r="G149" s="165" t="s">
        <v>74</v>
      </c>
      <c r="H149" s="138">
        <v>0</v>
      </c>
      <c r="I149" s="138">
        <v>0</v>
      </c>
      <c r="J149" s="138">
        <v>0</v>
      </c>
      <c r="K149" s="138">
        <v>0</v>
      </c>
      <c r="L149" s="138">
        <v>0</v>
      </c>
      <c r="M149" s="138">
        <v>0</v>
      </c>
      <c r="N149" s="138">
        <v>0</v>
      </c>
      <c r="O149" s="138">
        <v>0</v>
      </c>
      <c r="P149" s="138">
        <v>19565</v>
      </c>
      <c r="Q149" s="138">
        <v>13795</v>
      </c>
      <c r="R149" s="138">
        <v>14475</v>
      </c>
      <c r="S149" s="138">
        <v>14705</v>
      </c>
      <c r="T149" s="138">
        <v>15185</v>
      </c>
      <c r="U149" s="138">
        <v>12035</v>
      </c>
      <c r="V149" s="138">
        <v>15655</v>
      </c>
      <c r="W149" s="138">
        <v>16410</v>
      </c>
      <c r="X149" s="138">
        <v>15325</v>
      </c>
      <c r="Y149" s="138">
        <v>15010</v>
      </c>
      <c r="Z149" s="138">
        <v>15150</v>
      </c>
      <c r="AA149" s="138">
        <v>14905</v>
      </c>
      <c r="AB149" s="138">
        <v>14770</v>
      </c>
      <c r="AC149" s="138">
        <v>9705</v>
      </c>
      <c r="AD149" s="138">
        <v>15395</v>
      </c>
      <c r="AE149" s="138">
        <v>0</v>
      </c>
      <c r="AF149" s="138">
        <v>0</v>
      </c>
    </row>
    <row r="150" spans="6:32" ht="13.5">
      <c r="F150" s="143" t="s">
        <v>209</v>
      </c>
      <c r="G150" s="153" t="s">
        <v>72</v>
      </c>
      <c r="H150" s="138">
        <v>0</v>
      </c>
      <c r="I150" s="138">
        <v>0</v>
      </c>
      <c r="J150" s="138">
        <v>0</v>
      </c>
      <c r="K150" s="138">
        <v>0</v>
      </c>
      <c r="L150" s="138">
        <v>19079.935</v>
      </c>
      <c r="M150" s="138">
        <v>19638.448</v>
      </c>
      <c r="N150" s="138">
        <v>13751.317</v>
      </c>
      <c r="O150" s="138">
        <v>20052.838</v>
      </c>
      <c r="P150" s="138">
        <v>19694.609</v>
      </c>
      <c r="Q150" s="138">
        <v>20605.451</v>
      </c>
      <c r="R150" s="138">
        <v>16360.279</v>
      </c>
      <c r="S150" s="138">
        <v>16946.293</v>
      </c>
      <c r="T150" s="138">
        <v>11354.94</v>
      </c>
      <c r="U150" s="138">
        <v>18403.135</v>
      </c>
      <c r="V150" s="138">
        <v>19021.577</v>
      </c>
      <c r="W150" s="138">
        <v>17972.525</v>
      </c>
      <c r="X150" s="138">
        <v>16074.873</v>
      </c>
      <c r="Y150" s="138">
        <v>18130.205</v>
      </c>
      <c r="Z150" s="138">
        <v>20472.735</v>
      </c>
      <c r="AA150" s="138">
        <v>16295.21</v>
      </c>
      <c r="AB150" s="138">
        <v>15769.78</v>
      </c>
      <c r="AC150" s="138">
        <v>17552.479</v>
      </c>
      <c r="AD150" s="138">
        <v>19269.521</v>
      </c>
      <c r="AE150" s="138">
        <v>0</v>
      </c>
      <c r="AF150" s="138">
        <v>0</v>
      </c>
    </row>
    <row r="151" spans="6:32" ht="13.5">
      <c r="F151" s="143" t="s">
        <v>210</v>
      </c>
      <c r="G151" s="148" t="s">
        <v>51</v>
      </c>
      <c r="H151" s="138">
        <v>0</v>
      </c>
      <c r="I151" s="138">
        <v>0</v>
      </c>
      <c r="J151" s="138">
        <v>0</v>
      </c>
      <c r="K151" s="138">
        <v>0</v>
      </c>
      <c r="L151" s="138">
        <v>0</v>
      </c>
      <c r="M151" s="138">
        <v>0</v>
      </c>
      <c r="N151" s="138">
        <v>0</v>
      </c>
      <c r="O151" s="138">
        <v>38930</v>
      </c>
      <c r="P151" s="138">
        <v>35010</v>
      </c>
      <c r="Q151" s="138">
        <v>23715</v>
      </c>
      <c r="R151" s="138">
        <v>43700</v>
      </c>
      <c r="S151" s="138">
        <v>43840</v>
      </c>
      <c r="T151" s="138">
        <v>43405</v>
      </c>
      <c r="U151" s="138">
        <v>49205</v>
      </c>
      <c r="V151" s="138">
        <v>49095</v>
      </c>
      <c r="W151" s="138">
        <v>47365</v>
      </c>
      <c r="X151" s="138">
        <v>46750</v>
      </c>
      <c r="Y151" s="138">
        <v>48745</v>
      </c>
      <c r="Z151" s="138">
        <v>48240</v>
      </c>
      <c r="AA151" s="138">
        <v>43875</v>
      </c>
      <c r="AB151" s="138">
        <v>46225</v>
      </c>
      <c r="AC151" s="138">
        <v>36150</v>
      </c>
      <c r="AD151" s="138">
        <v>48045</v>
      </c>
      <c r="AE151" s="138">
        <v>0</v>
      </c>
      <c r="AF151" s="138">
        <v>0</v>
      </c>
    </row>
    <row r="152" spans="6:32" ht="13.5">
      <c r="F152" s="154" t="s">
        <v>206</v>
      </c>
      <c r="G152" s="140" t="s">
        <v>311</v>
      </c>
      <c r="H152" s="138">
        <v>0</v>
      </c>
      <c r="I152" s="138">
        <v>0</v>
      </c>
      <c r="J152" s="138">
        <v>0</v>
      </c>
      <c r="K152" s="138">
        <v>0</v>
      </c>
      <c r="L152" s="138">
        <v>43044</v>
      </c>
      <c r="M152" s="138">
        <v>31958</v>
      </c>
      <c r="N152" s="138">
        <v>34913</v>
      </c>
      <c r="O152" s="138">
        <v>42293</v>
      </c>
      <c r="P152" s="138">
        <v>43730</v>
      </c>
      <c r="Q152" s="138">
        <v>42926</v>
      </c>
      <c r="R152" s="138">
        <v>42366</v>
      </c>
      <c r="S152" s="138">
        <v>33946</v>
      </c>
      <c r="T152" s="138">
        <v>40651</v>
      </c>
      <c r="U152" s="138">
        <v>45414</v>
      </c>
      <c r="V152" s="138">
        <v>44238</v>
      </c>
      <c r="W152" s="138">
        <v>43802</v>
      </c>
      <c r="X152" s="138">
        <v>38272</v>
      </c>
      <c r="Y152" s="138">
        <v>45504</v>
      </c>
      <c r="Z152" s="138">
        <v>45123</v>
      </c>
      <c r="AA152" s="138">
        <v>43664</v>
      </c>
      <c r="AB152" s="138">
        <v>41973</v>
      </c>
      <c r="AC152" s="138">
        <v>41846</v>
      </c>
      <c r="AD152" s="138">
        <v>43543</v>
      </c>
      <c r="AE152" s="138">
        <v>0</v>
      </c>
      <c r="AF152" s="138">
        <v>0</v>
      </c>
    </row>
    <row r="153" spans="6:32" ht="13.5">
      <c r="F153" s="166" t="s">
        <v>228</v>
      </c>
      <c r="G153" s="153" t="s">
        <v>88</v>
      </c>
      <c r="H153" s="138">
        <v>0</v>
      </c>
      <c r="I153" s="138">
        <v>0</v>
      </c>
      <c r="J153" s="138">
        <v>0</v>
      </c>
      <c r="K153" s="138">
        <v>0</v>
      </c>
      <c r="L153" s="138">
        <v>0</v>
      </c>
      <c r="M153" s="138">
        <v>0</v>
      </c>
      <c r="N153" s="138">
        <v>38704.027</v>
      </c>
      <c r="O153" s="138">
        <v>54595.64</v>
      </c>
      <c r="P153" s="138">
        <v>53445.92</v>
      </c>
      <c r="Q153" s="138">
        <v>58803.13</v>
      </c>
      <c r="R153" s="138">
        <v>65601.14</v>
      </c>
      <c r="S153" s="138">
        <v>42870.59</v>
      </c>
      <c r="T153" s="138">
        <v>49563.17</v>
      </c>
      <c r="U153" s="138">
        <v>62122.39</v>
      </c>
      <c r="V153" s="138">
        <v>61017.49</v>
      </c>
      <c r="W153" s="138">
        <v>62830.19</v>
      </c>
      <c r="X153" s="138">
        <v>50930.46</v>
      </c>
      <c r="Y153" s="138">
        <v>61811.62</v>
      </c>
      <c r="Z153" s="138">
        <v>58989.8</v>
      </c>
      <c r="AA153" s="138">
        <v>49098.08</v>
      </c>
      <c r="AB153" s="138">
        <v>52484.37</v>
      </c>
      <c r="AC153" s="138">
        <v>55204.75</v>
      </c>
      <c r="AD153" s="138">
        <v>51997.16</v>
      </c>
      <c r="AE153" s="138">
        <v>0</v>
      </c>
      <c r="AF153" s="138">
        <v>0</v>
      </c>
    </row>
    <row r="154" spans="6:32" ht="13.5">
      <c r="F154" s="147" t="s">
        <v>211</v>
      </c>
      <c r="G154" s="165" t="s">
        <v>73</v>
      </c>
      <c r="H154" s="138">
        <v>0</v>
      </c>
      <c r="I154" s="138">
        <v>0</v>
      </c>
      <c r="J154" s="138">
        <v>0</v>
      </c>
      <c r="K154" s="138">
        <v>0</v>
      </c>
      <c r="L154" s="138">
        <v>0</v>
      </c>
      <c r="M154" s="138">
        <v>0</v>
      </c>
      <c r="N154" s="138">
        <v>0</v>
      </c>
      <c r="O154" s="138">
        <v>0</v>
      </c>
      <c r="P154" s="138">
        <v>11050</v>
      </c>
      <c r="Q154" s="138">
        <v>16510</v>
      </c>
      <c r="R154" s="138">
        <v>16780.1</v>
      </c>
      <c r="S154" s="138">
        <v>17645</v>
      </c>
      <c r="T154" s="138">
        <v>17296.03</v>
      </c>
      <c r="U154" s="138">
        <v>11990</v>
      </c>
      <c r="V154" s="138">
        <v>15335</v>
      </c>
      <c r="W154" s="138">
        <v>18735</v>
      </c>
      <c r="X154" s="138">
        <v>17635</v>
      </c>
      <c r="Y154" s="138">
        <v>17547.48</v>
      </c>
      <c r="Z154" s="138">
        <v>17670</v>
      </c>
      <c r="AA154" s="138">
        <v>18350</v>
      </c>
      <c r="AB154" s="138">
        <v>18715</v>
      </c>
      <c r="AC154" s="138">
        <v>14570</v>
      </c>
      <c r="AD154" s="138">
        <v>18320</v>
      </c>
      <c r="AE154" s="138">
        <v>0</v>
      </c>
      <c r="AF154" s="138">
        <v>0</v>
      </c>
    </row>
    <row r="155" spans="6:32" ht="13.5">
      <c r="F155" s="147" t="s">
        <v>212</v>
      </c>
      <c r="G155" s="142" t="s">
        <v>61</v>
      </c>
      <c r="H155" s="138">
        <v>0</v>
      </c>
      <c r="I155" s="138">
        <v>0</v>
      </c>
      <c r="J155" s="138">
        <v>0</v>
      </c>
      <c r="K155" s="138">
        <v>36073.26</v>
      </c>
      <c r="L155" s="138">
        <v>27299.77</v>
      </c>
      <c r="M155" s="138">
        <v>30376.97</v>
      </c>
      <c r="N155" s="138">
        <v>44875</v>
      </c>
      <c r="O155" s="138">
        <v>22057</v>
      </c>
      <c r="P155" s="138">
        <v>44918</v>
      </c>
      <c r="Q155" s="138">
        <v>44455</v>
      </c>
      <c r="R155" s="138">
        <v>46545</v>
      </c>
      <c r="S155" s="138">
        <v>29295</v>
      </c>
      <c r="T155" s="138">
        <v>32780</v>
      </c>
      <c r="U155" s="138">
        <v>44515</v>
      </c>
      <c r="V155" s="138">
        <v>43820</v>
      </c>
      <c r="W155" s="138">
        <v>33425</v>
      </c>
      <c r="X155" s="138">
        <v>36915</v>
      </c>
      <c r="Y155" s="138">
        <v>43425</v>
      </c>
      <c r="Z155" s="138">
        <v>44200</v>
      </c>
      <c r="AA155" s="138">
        <v>43725</v>
      </c>
      <c r="AB155" s="138">
        <v>42740</v>
      </c>
      <c r="AC155" s="138">
        <v>38030</v>
      </c>
      <c r="AD155" s="138">
        <v>44125</v>
      </c>
      <c r="AE155" s="138">
        <v>0</v>
      </c>
      <c r="AF155" s="138">
        <v>0</v>
      </c>
    </row>
    <row r="156" spans="6:32" ht="13.5">
      <c r="F156" s="156" t="s">
        <v>213</v>
      </c>
      <c r="G156" s="142" t="s">
        <v>52</v>
      </c>
      <c r="H156" s="138">
        <v>0</v>
      </c>
      <c r="I156" s="138">
        <v>0</v>
      </c>
      <c r="J156" s="138">
        <v>0</v>
      </c>
      <c r="K156" s="138">
        <v>0</v>
      </c>
      <c r="L156" s="138">
        <v>0</v>
      </c>
      <c r="M156" s="138">
        <v>0</v>
      </c>
      <c r="N156" s="138">
        <v>0</v>
      </c>
      <c r="O156" s="138">
        <v>32650</v>
      </c>
      <c r="P156" s="138">
        <v>60710</v>
      </c>
      <c r="Q156" s="138">
        <v>52310</v>
      </c>
      <c r="R156" s="138">
        <v>61910</v>
      </c>
      <c r="S156" s="138">
        <v>43228.12</v>
      </c>
      <c r="T156" s="138">
        <v>48491.38</v>
      </c>
      <c r="U156" s="138">
        <v>59670</v>
      </c>
      <c r="V156" s="138">
        <v>61365</v>
      </c>
      <c r="W156" s="138">
        <v>53015</v>
      </c>
      <c r="X156" s="138">
        <v>62470</v>
      </c>
      <c r="Y156" s="138">
        <v>56615</v>
      </c>
      <c r="Z156" s="138">
        <v>52370</v>
      </c>
      <c r="AA156" s="138">
        <v>51310</v>
      </c>
      <c r="AB156" s="138">
        <v>52080</v>
      </c>
      <c r="AC156" s="138">
        <v>50290</v>
      </c>
      <c r="AD156" s="138">
        <v>40770</v>
      </c>
      <c r="AE156" s="138">
        <v>0</v>
      </c>
      <c r="AF156" s="138">
        <v>0</v>
      </c>
    </row>
    <row r="157" spans="6:32" ht="13.5">
      <c r="F157" s="159" t="s">
        <v>184</v>
      </c>
      <c r="G157" s="146" t="s">
        <v>312</v>
      </c>
      <c r="H157" s="138">
        <v>0</v>
      </c>
      <c r="I157" s="138">
        <v>0</v>
      </c>
      <c r="J157" s="138">
        <v>0</v>
      </c>
      <c r="K157" s="138">
        <v>0</v>
      </c>
      <c r="L157" s="138">
        <v>0</v>
      </c>
      <c r="M157" s="138">
        <v>0</v>
      </c>
      <c r="N157" s="138">
        <v>0</v>
      </c>
      <c r="O157" s="138">
        <v>0</v>
      </c>
      <c r="P157" s="138">
        <v>0</v>
      </c>
      <c r="Q157" s="138">
        <v>0</v>
      </c>
      <c r="R157" s="138">
        <v>0</v>
      </c>
      <c r="S157" s="138">
        <v>0</v>
      </c>
      <c r="T157" s="138">
        <v>0</v>
      </c>
      <c r="U157" s="138">
        <v>0</v>
      </c>
      <c r="V157" s="138">
        <v>17911.17</v>
      </c>
      <c r="W157" s="138">
        <v>39086.96</v>
      </c>
      <c r="X157" s="138">
        <v>30084</v>
      </c>
      <c r="Y157" s="138">
        <v>47615.93</v>
      </c>
      <c r="Z157" s="138">
        <v>64481.13</v>
      </c>
      <c r="AA157" s="138">
        <v>64075.49</v>
      </c>
      <c r="AB157" s="138">
        <v>62654.8</v>
      </c>
      <c r="AC157" s="138">
        <v>46741.31</v>
      </c>
      <c r="AD157" s="138">
        <v>56494.86</v>
      </c>
      <c r="AE157" s="138">
        <v>0</v>
      </c>
      <c r="AF157" s="138">
        <v>0</v>
      </c>
    </row>
    <row r="158" spans="6:32" ht="13.5">
      <c r="F158" s="167" t="s">
        <v>215</v>
      </c>
      <c r="G158" s="158" t="s">
        <v>53</v>
      </c>
      <c r="H158" s="138">
        <v>0</v>
      </c>
      <c r="I158" s="138">
        <v>0</v>
      </c>
      <c r="J158" s="138">
        <v>0</v>
      </c>
      <c r="K158" s="138">
        <v>0</v>
      </c>
      <c r="L158" s="138">
        <v>0</v>
      </c>
      <c r="M158" s="138">
        <v>0</v>
      </c>
      <c r="N158" s="138">
        <v>36060</v>
      </c>
      <c r="O158" s="138">
        <v>34150</v>
      </c>
      <c r="P158" s="138">
        <v>45810</v>
      </c>
      <c r="Q158" s="138">
        <v>29250</v>
      </c>
      <c r="R158" s="138">
        <v>55890</v>
      </c>
      <c r="S158" s="138">
        <v>56430</v>
      </c>
      <c r="T158" s="138">
        <v>58480</v>
      </c>
      <c r="U158" s="138">
        <v>61970</v>
      </c>
      <c r="V158" s="138">
        <v>60810</v>
      </c>
      <c r="W158" s="138">
        <v>61360</v>
      </c>
      <c r="X158" s="138">
        <v>61400</v>
      </c>
      <c r="Y158" s="138">
        <v>62830</v>
      </c>
      <c r="Z158" s="138">
        <v>58030</v>
      </c>
      <c r="AA158" s="138">
        <v>61250</v>
      </c>
      <c r="AB158" s="138">
        <v>61740</v>
      </c>
      <c r="AC158" s="138">
        <v>40898</v>
      </c>
      <c r="AD158" s="138">
        <v>60872</v>
      </c>
      <c r="AE158" s="138">
        <v>0</v>
      </c>
      <c r="AF158" s="138">
        <v>0</v>
      </c>
    </row>
    <row r="159" spans="6:32" ht="13.5">
      <c r="F159" s="143" t="s">
        <v>216</v>
      </c>
      <c r="G159" s="162" t="s">
        <v>87</v>
      </c>
      <c r="H159" s="138">
        <v>0</v>
      </c>
      <c r="I159" s="138">
        <v>0</v>
      </c>
      <c r="J159" s="138">
        <v>0</v>
      </c>
      <c r="K159" s="138">
        <v>0</v>
      </c>
      <c r="L159" s="138">
        <v>71878</v>
      </c>
      <c r="M159" s="138">
        <v>58553</v>
      </c>
      <c r="N159" s="138">
        <v>63078</v>
      </c>
      <c r="O159" s="138">
        <v>60601</v>
      </c>
      <c r="P159" s="138">
        <v>69295</v>
      </c>
      <c r="Q159" s="138">
        <v>64954</v>
      </c>
      <c r="R159" s="138">
        <v>50309</v>
      </c>
      <c r="S159" s="138">
        <v>50088</v>
      </c>
      <c r="T159" s="138">
        <v>71123</v>
      </c>
      <c r="U159" s="138">
        <v>70321</v>
      </c>
      <c r="V159" s="138">
        <v>72233</v>
      </c>
      <c r="W159" s="138">
        <v>64939</v>
      </c>
      <c r="X159" s="138">
        <v>66997</v>
      </c>
      <c r="Y159" s="138">
        <v>68142</v>
      </c>
      <c r="Z159" s="138">
        <v>61806</v>
      </c>
      <c r="AA159" s="138">
        <v>64610</v>
      </c>
      <c r="AB159" s="138">
        <v>53955</v>
      </c>
      <c r="AC159" s="138">
        <v>66471</v>
      </c>
      <c r="AD159" s="138">
        <v>66997</v>
      </c>
      <c r="AE159" s="138">
        <v>0</v>
      </c>
      <c r="AF159" s="138">
        <v>0</v>
      </c>
    </row>
    <row r="160" spans="6:32" ht="13.5">
      <c r="F160" s="150" t="s">
        <v>217</v>
      </c>
      <c r="G160" s="168" t="s">
        <v>75</v>
      </c>
      <c r="H160" s="138">
        <v>0</v>
      </c>
      <c r="I160" s="138">
        <v>0</v>
      </c>
      <c r="J160" s="138">
        <v>0</v>
      </c>
      <c r="K160" s="138">
        <v>0</v>
      </c>
      <c r="L160" s="138">
        <v>0</v>
      </c>
      <c r="M160" s="138">
        <v>33650</v>
      </c>
      <c r="N160" s="138">
        <v>52030</v>
      </c>
      <c r="O160" s="138">
        <v>53670</v>
      </c>
      <c r="P160" s="138">
        <v>49690</v>
      </c>
      <c r="Q160" s="138">
        <v>47100</v>
      </c>
      <c r="R160" s="138">
        <v>49800</v>
      </c>
      <c r="S160" s="138">
        <v>46830</v>
      </c>
      <c r="T160" s="138">
        <v>50260</v>
      </c>
      <c r="U160" s="138">
        <v>37470</v>
      </c>
      <c r="V160" s="138">
        <v>50920</v>
      </c>
      <c r="W160" s="138">
        <v>50500</v>
      </c>
      <c r="X160" s="138">
        <v>48800</v>
      </c>
      <c r="Y160" s="138">
        <v>47640</v>
      </c>
      <c r="Z160" s="138">
        <v>48280</v>
      </c>
      <c r="AA160" s="138">
        <v>48660</v>
      </c>
      <c r="AB160" s="138">
        <v>45690</v>
      </c>
      <c r="AC160" s="138">
        <v>41280</v>
      </c>
      <c r="AD160" s="138">
        <v>49740</v>
      </c>
      <c r="AE160" s="138">
        <v>0</v>
      </c>
      <c r="AF160" s="138">
        <v>0</v>
      </c>
    </row>
    <row r="161" spans="6:32" ht="13.5">
      <c r="F161" s="143" t="s">
        <v>218</v>
      </c>
      <c r="G161" s="153" t="s">
        <v>76</v>
      </c>
      <c r="H161" s="138">
        <v>0</v>
      </c>
      <c r="I161" s="138">
        <v>0</v>
      </c>
      <c r="J161" s="138">
        <v>0</v>
      </c>
      <c r="K161" s="138">
        <v>0</v>
      </c>
      <c r="L161" s="138">
        <v>0</v>
      </c>
      <c r="M161" s="138">
        <v>0</v>
      </c>
      <c r="N161" s="138">
        <v>0</v>
      </c>
      <c r="O161" s="138">
        <v>0</v>
      </c>
      <c r="P161" s="138">
        <v>0</v>
      </c>
      <c r="Q161" s="138">
        <v>101280.665</v>
      </c>
      <c r="R161" s="138">
        <v>105556.7</v>
      </c>
      <c r="S161" s="138">
        <v>80961.905</v>
      </c>
      <c r="T161" s="138">
        <v>100316.655</v>
      </c>
      <c r="U161" s="138">
        <v>121581.105</v>
      </c>
      <c r="V161" s="138">
        <v>115249.245</v>
      </c>
      <c r="W161" s="138">
        <v>119794.965</v>
      </c>
      <c r="X161" s="138">
        <v>123201.855</v>
      </c>
      <c r="Y161" s="138">
        <v>113383.02</v>
      </c>
      <c r="Z161" s="138">
        <v>114699.63</v>
      </c>
      <c r="AA161" s="138">
        <v>103823.125</v>
      </c>
      <c r="AB161" s="138">
        <v>115783.495</v>
      </c>
      <c r="AC161" s="138">
        <v>122727.63</v>
      </c>
      <c r="AD161" s="138">
        <v>117004.11</v>
      </c>
      <c r="AE161" s="138">
        <v>0</v>
      </c>
      <c r="AF161" s="138">
        <v>0</v>
      </c>
    </row>
    <row r="162" spans="6:32" ht="13.5">
      <c r="F162" s="150" t="s">
        <v>219</v>
      </c>
      <c r="G162" s="148" t="s">
        <v>54</v>
      </c>
      <c r="H162" s="138">
        <v>0</v>
      </c>
      <c r="I162" s="138">
        <v>0</v>
      </c>
      <c r="J162" s="138">
        <v>0</v>
      </c>
      <c r="K162" s="138">
        <v>0</v>
      </c>
      <c r="L162" s="138">
        <v>0</v>
      </c>
      <c r="M162" s="138">
        <v>0</v>
      </c>
      <c r="N162" s="138">
        <v>12450</v>
      </c>
      <c r="O162" s="138">
        <v>45035</v>
      </c>
      <c r="P162" s="138">
        <v>42965</v>
      </c>
      <c r="Q162" s="138">
        <v>32820</v>
      </c>
      <c r="R162" s="138">
        <v>45250</v>
      </c>
      <c r="S162" s="138">
        <v>46240</v>
      </c>
      <c r="T162" s="138">
        <v>50595</v>
      </c>
      <c r="U162" s="138">
        <v>53195</v>
      </c>
      <c r="V162" s="138">
        <v>54105</v>
      </c>
      <c r="W162" s="138">
        <v>53480</v>
      </c>
      <c r="X162" s="138">
        <v>52660</v>
      </c>
      <c r="Y162" s="138">
        <v>49705</v>
      </c>
      <c r="Z162" s="138">
        <v>52640</v>
      </c>
      <c r="AA162" s="138">
        <v>49565</v>
      </c>
      <c r="AB162" s="138">
        <v>50005</v>
      </c>
      <c r="AC162" s="138">
        <v>48960</v>
      </c>
      <c r="AD162" s="138">
        <v>51465</v>
      </c>
      <c r="AE162" s="138">
        <v>0</v>
      </c>
      <c r="AF162" s="138">
        <v>0</v>
      </c>
    </row>
    <row r="163" spans="6:32" ht="13.5">
      <c r="F163" s="169" t="s">
        <v>220</v>
      </c>
      <c r="G163" s="153" t="s">
        <v>77</v>
      </c>
      <c r="H163" s="138">
        <v>0</v>
      </c>
      <c r="I163" s="138">
        <v>0</v>
      </c>
      <c r="J163" s="138">
        <v>0</v>
      </c>
      <c r="K163" s="138">
        <v>0</v>
      </c>
      <c r="L163" s="138">
        <v>0</v>
      </c>
      <c r="M163" s="138">
        <v>0</v>
      </c>
      <c r="N163" s="138">
        <v>0</v>
      </c>
      <c r="O163" s="138">
        <v>6510</v>
      </c>
      <c r="P163" s="138">
        <v>23725</v>
      </c>
      <c r="Q163" s="138">
        <v>23125</v>
      </c>
      <c r="R163" s="138">
        <v>21130</v>
      </c>
      <c r="S163" s="138">
        <v>20460</v>
      </c>
      <c r="T163" s="138">
        <v>16890</v>
      </c>
      <c r="U163" s="138">
        <v>27080</v>
      </c>
      <c r="V163" s="138">
        <v>26370</v>
      </c>
      <c r="W163" s="138">
        <v>23290</v>
      </c>
      <c r="X163" s="138">
        <v>23210</v>
      </c>
      <c r="Y163" s="138">
        <v>27525</v>
      </c>
      <c r="Z163" s="138">
        <v>25185</v>
      </c>
      <c r="AA163" s="138">
        <v>27365</v>
      </c>
      <c r="AB163" s="138">
        <v>26635</v>
      </c>
      <c r="AC163" s="138">
        <v>26215</v>
      </c>
      <c r="AD163" s="138">
        <v>20575</v>
      </c>
      <c r="AE163" s="138">
        <v>0</v>
      </c>
      <c r="AF163" s="138">
        <v>0</v>
      </c>
    </row>
    <row r="164" spans="6:32" ht="13.5">
      <c r="F164" s="150" t="s">
        <v>214</v>
      </c>
      <c r="G164" s="142" t="s">
        <v>313</v>
      </c>
      <c r="H164" s="138">
        <v>0</v>
      </c>
      <c r="I164" s="138">
        <v>0</v>
      </c>
      <c r="J164" s="138">
        <v>0</v>
      </c>
      <c r="K164" s="138">
        <v>83418.264</v>
      </c>
      <c r="L164" s="138">
        <v>60651.83</v>
      </c>
      <c r="M164" s="138">
        <v>71094.225</v>
      </c>
      <c r="N164" s="138">
        <v>60483.51</v>
      </c>
      <c r="O164" s="138">
        <v>53403.4</v>
      </c>
      <c r="P164" s="138">
        <v>63935.55</v>
      </c>
      <c r="Q164" s="138">
        <v>46975.53</v>
      </c>
      <c r="R164" s="138">
        <v>60403.58</v>
      </c>
      <c r="S164" s="138">
        <v>24411</v>
      </c>
      <c r="T164" s="138">
        <v>53542.41</v>
      </c>
      <c r="U164" s="138">
        <v>58447.310999999994</v>
      </c>
      <c r="V164" s="138">
        <v>57846.869000000006</v>
      </c>
      <c r="W164" s="138">
        <v>65502.58</v>
      </c>
      <c r="X164" s="138">
        <v>63835.03</v>
      </c>
      <c r="Y164" s="138">
        <v>48127.52</v>
      </c>
      <c r="Z164" s="138">
        <v>58452.55</v>
      </c>
      <c r="AA164" s="138">
        <v>60662.62</v>
      </c>
      <c r="AB164" s="138">
        <v>54973.63</v>
      </c>
      <c r="AC164" s="138">
        <v>39579.92</v>
      </c>
      <c r="AD164" s="138">
        <v>52553.68</v>
      </c>
      <c r="AE164" s="138">
        <v>0</v>
      </c>
      <c r="AF164" s="138">
        <v>0</v>
      </c>
    </row>
    <row r="165" spans="6:32" ht="13.5">
      <c r="F165" s="156" t="s">
        <v>221</v>
      </c>
      <c r="G165" s="153" t="s">
        <v>67</v>
      </c>
      <c r="H165" s="138">
        <v>0</v>
      </c>
      <c r="I165" s="138">
        <v>0</v>
      </c>
      <c r="J165" s="138">
        <v>0</v>
      </c>
      <c r="K165" s="138">
        <v>0</v>
      </c>
      <c r="L165" s="138">
        <v>0</v>
      </c>
      <c r="M165" s="138">
        <v>0</v>
      </c>
      <c r="N165" s="138">
        <v>0</v>
      </c>
      <c r="O165" s="138">
        <v>12013</v>
      </c>
      <c r="P165" s="138">
        <v>20617</v>
      </c>
      <c r="Q165" s="138">
        <v>18695</v>
      </c>
      <c r="R165" s="138">
        <v>22468</v>
      </c>
      <c r="S165" s="138">
        <v>18709</v>
      </c>
      <c r="T165" s="138">
        <v>16309</v>
      </c>
      <c r="U165" s="138">
        <v>21588</v>
      </c>
      <c r="V165" s="138">
        <v>21241</v>
      </c>
      <c r="W165" s="138">
        <v>24767</v>
      </c>
      <c r="X165" s="138">
        <v>20179</v>
      </c>
      <c r="Y165" s="138">
        <v>20832</v>
      </c>
      <c r="Z165" s="138">
        <v>23358</v>
      </c>
      <c r="AA165" s="138">
        <v>24833</v>
      </c>
      <c r="AB165" s="138">
        <v>19761</v>
      </c>
      <c r="AC165" s="138">
        <v>24199</v>
      </c>
      <c r="AD165" s="138">
        <v>23587</v>
      </c>
      <c r="AE165" s="138">
        <v>0</v>
      </c>
      <c r="AF165" s="138">
        <v>0</v>
      </c>
    </row>
    <row r="166" spans="6:32" ht="13.5">
      <c r="F166" s="170" t="s">
        <v>222</v>
      </c>
      <c r="G166" s="153" t="s">
        <v>78</v>
      </c>
      <c r="H166" s="138">
        <v>0</v>
      </c>
      <c r="I166" s="138">
        <v>0</v>
      </c>
      <c r="J166" s="138">
        <v>0</v>
      </c>
      <c r="K166" s="138">
        <v>0</v>
      </c>
      <c r="L166" s="138">
        <v>0</v>
      </c>
      <c r="M166" s="138">
        <v>0</v>
      </c>
      <c r="N166" s="138">
        <v>21474.07</v>
      </c>
      <c r="O166" s="138">
        <v>38595.29</v>
      </c>
      <c r="P166" s="138">
        <v>47428.03</v>
      </c>
      <c r="Q166" s="138">
        <v>41931.43</v>
      </c>
      <c r="R166" s="138">
        <v>38719.13</v>
      </c>
      <c r="S166" s="138">
        <v>40215.78</v>
      </c>
      <c r="T166" s="138">
        <v>43379.32</v>
      </c>
      <c r="U166" s="138">
        <v>40659.24</v>
      </c>
      <c r="V166" s="138">
        <v>38231.79</v>
      </c>
      <c r="W166" s="138">
        <v>45009.19</v>
      </c>
      <c r="X166" s="138">
        <v>36316.87</v>
      </c>
      <c r="Y166" s="138">
        <v>47483.23</v>
      </c>
      <c r="Z166" s="138">
        <v>47789.67</v>
      </c>
      <c r="AA166" s="138">
        <v>47392.34</v>
      </c>
      <c r="AB166" s="138">
        <v>48187.01</v>
      </c>
      <c r="AC166" s="138">
        <v>42991.86</v>
      </c>
      <c r="AD166" s="138">
        <v>46228.79</v>
      </c>
      <c r="AE166" s="138">
        <v>0</v>
      </c>
      <c r="AF166" s="138">
        <v>0</v>
      </c>
    </row>
    <row r="167" spans="6:32" ht="13.5">
      <c r="F167" s="161" t="s">
        <v>223</v>
      </c>
      <c r="G167" s="153" t="s">
        <v>55</v>
      </c>
      <c r="H167" s="138">
        <v>0</v>
      </c>
      <c r="I167" s="138">
        <v>0</v>
      </c>
      <c r="J167" s="138">
        <v>0</v>
      </c>
      <c r="K167" s="138">
        <v>0</v>
      </c>
      <c r="L167" s="138">
        <v>0</v>
      </c>
      <c r="M167" s="138">
        <v>0</v>
      </c>
      <c r="N167" s="138">
        <v>0</v>
      </c>
      <c r="O167" s="138">
        <v>0</v>
      </c>
      <c r="P167" s="138">
        <v>38853</v>
      </c>
      <c r="Q167" s="138">
        <v>49495</v>
      </c>
      <c r="R167" s="138">
        <v>51083</v>
      </c>
      <c r="S167" s="138">
        <v>39974</v>
      </c>
      <c r="T167" s="138">
        <v>53224</v>
      </c>
      <c r="U167" s="138">
        <v>50987</v>
      </c>
      <c r="V167" s="138">
        <v>49227</v>
      </c>
      <c r="W167" s="138">
        <v>48330</v>
      </c>
      <c r="X167" s="138">
        <v>51237</v>
      </c>
      <c r="Y167" s="138">
        <v>57788</v>
      </c>
      <c r="Z167" s="138">
        <v>56777</v>
      </c>
      <c r="AA167" s="138">
        <v>60333</v>
      </c>
      <c r="AB167" s="138">
        <v>54387</v>
      </c>
      <c r="AC167" s="138">
        <v>57007</v>
      </c>
      <c r="AD167" s="138">
        <v>54687</v>
      </c>
      <c r="AE167" s="138">
        <v>0</v>
      </c>
      <c r="AF167" s="138">
        <v>0</v>
      </c>
    </row>
    <row r="168" spans="6:32" ht="13.5">
      <c r="F168" s="150" t="s">
        <v>181</v>
      </c>
      <c r="G168" s="171" t="s">
        <v>81</v>
      </c>
      <c r="H168" s="138">
        <v>0</v>
      </c>
      <c r="I168" s="138">
        <v>0</v>
      </c>
      <c r="J168" s="138">
        <v>0</v>
      </c>
      <c r="K168" s="138">
        <v>0</v>
      </c>
      <c r="L168" s="138">
        <v>0</v>
      </c>
      <c r="M168" s="138">
        <v>0</v>
      </c>
      <c r="N168" s="138">
        <v>0</v>
      </c>
      <c r="O168" s="138">
        <v>0</v>
      </c>
      <c r="P168" s="138">
        <v>8700</v>
      </c>
      <c r="Q168" s="138">
        <v>45150.36</v>
      </c>
      <c r="R168" s="138">
        <v>21883.89</v>
      </c>
      <c r="S168" s="138">
        <v>41966.8</v>
      </c>
      <c r="T168" s="138">
        <v>53137.84</v>
      </c>
      <c r="U168" s="138">
        <v>47206.89</v>
      </c>
      <c r="V168" s="138">
        <v>55706.66</v>
      </c>
      <c r="W168" s="138">
        <v>59874.8</v>
      </c>
      <c r="X168" s="138">
        <v>46592.89</v>
      </c>
      <c r="Y168" s="138">
        <v>50988.33</v>
      </c>
      <c r="Z168" s="138">
        <v>53917.68</v>
      </c>
      <c r="AA168" s="138">
        <v>58834.27</v>
      </c>
      <c r="AB168" s="138">
        <v>49641.41</v>
      </c>
      <c r="AC168" s="138">
        <v>50013.99</v>
      </c>
      <c r="AD168" s="138">
        <v>53109.89</v>
      </c>
      <c r="AE168" s="138">
        <v>0</v>
      </c>
      <c r="AF168" s="138">
        <v>0</v>
      </c>
    </row>
    <row r="169" spans="6:32" ht="13.5">
      <c r="F169" s="161" t="s">
        <v>224</v>
      </c>
      <c r="G169" s="165" t="s">
        <v>68</v>
      </c>
      <c r="H169" s="138">
        <v>0</v>
      </c>
      <c r="I169" s="138">
        <v>0</v>
      </c>
      <c r="J169" s="138">
        <v>0</v>
      </c>
      <c r="K169" s="138">
        <v>0</v>
      </c>
      <c r="L169" s="138">
        <v>0</v>
      </c>
      <c r="M169" s="138">
        <v>0</v>
      </c>
      <c r="N169" s="138">
        <v>0</v>
      </c>
      <c r="O169" s="138">
        <v>10200.19</v>
      </c>
      <c r="P169" s="138">
        <v>18561</v>
      </c>
      <c r="Q169" s="138">
        <v>18150</v>
      </c>
      <c r="R169" s="138">
        <v>26080.16</v>
      </c>
      <c r="S169" s="138">
        <v>31200</v>
      </c>
      <c r="T169" s="138">
        <v>33090</v>
      </c>
      <c r="U169" s="138">
        <v>15218.26</v>
      </c>
      <c r="V169" s="138">
        <v>23130</v>
      </c>
      <c r="W169" s="138">
        <v>31620</v>
      </c>
      <c r="X169" s="138">
        <v>33300</v>
      </c>
      <c r="Y169" s="138">
        <v>31410</v>
      </c>
      <c r="Z169" s="138">
        <v>29610</v>
      </c>
      <c r="AA169" s="138">
        <v>29485</v>
      </c>
      <c r="AB169" s="138">
        <v>32070</v>
      </c>
      <c r="AC169" s="138">
        <v>22284.97</v>
      </c>
      <c r="AD169" s="138">
        <v>32285</v>
      </c>
      <c r="AE169" s="138">
        <v>0</v>
      </c>
      <c r="AF169" s="138">
        <v>0</v>
      </c>
    </row>
    <row r="170" spans="6:32" ht="13.5">
      <c r="F170" s="150" t="s">
        <v>225</v>
      </c>
      <c r="G170" s="146" t="s">
        <v>79</v>
      </c>
      <c r="H170" s="138">
        <v>0</v>
      </c>
      <c r="I170" s="138">
        <v>0</v>
      </c>
      <c r="J170" s="138">
        <v>0</v>
      </c>
      <c r="K170" s="138">
        <v>0</v>
      </c>
      <c r="L170" s="138">
        <v>0</v>
      </c>
      <c r="M170" s="138">
        <v>0</v>
      </c>
      <c r="N170" s="138">
        <v>0</v>
      </c>
      <c r="O170" s="138">
        <v>0</v>
      </c>
      <c r="P170" s="138">
        <v>0</v>
      </c>
      <c r="Q170" s="138">
        <v>0</v>
      </c>
      <c r="R170" s="138">
        <v>0</v>
      </c>
      <c r="S170" s="138">
        <v>0</v>
      </c>
      <c r="T170" s="138">
        <v>0</v>
      </c>
      <c r="U170" s="138">
        <v>0</v>
      </c>
      <c r="V170" s="138">
        <v>27577</v>
      </c>
      <c r="W170" s="138">
        <v>32728</v>
      </c>
      <c r="X170" s="138">
        <v>30619</v>
      </c>
      <c r="Y170" s="138">
        <v>33124</v>
      </c>
      <c r="Z170" s="138">
        <v>40536</v>
      </c>
      <c r="AA170" s="138">
        <v>38507</v>
      </c>
      <c r="AB170" s="138">
        <v>37808</v>
      </c>
      <c r="AC170" s="138">
        <v>40020</v>
      </c>
      <c r="AD170" s="138">
        <v>39245</v>
      </c>
      <c r="AE170" s="138">
        <v>0</v>
      </c>
      <c r="AF170" s="138">
        <v>0</v>
      </c>
    </row>
    <row r="171" spans="6:32" ht="13.5">
      <c r="F171" s="155" t="s">
        <v>226</v>
      </c>
      <c r="G171" s="148" t="s">
        <v>56</v>
      </c>
      <c r="H171" s="138">
        <v>0</v>
      </c>
      <c r="I171" s="138">
        <v>0</v>
      </c>
      <c r="J171" s="138">
        <v>0</v>
      </c>
      <c r="K171" s="138">
        <v>0</v>
      </c>
      <c r="L171" s="138">
        <v>0</v>
      </c>
      <c r="M171" s="138">
        <v>0</v>
      </c>
      <c r="N171" s="138">
        <v>0</v>
      </c>
      <c r="O171" s="138">
        <v>0</v>
      </c>
      <c r="P171" s="138">
        <v>0</v>
      </c>
      <c r="Q171" s="138">
        <v>0</v>
      </c>
      <c r="R171" s="138">
        <v>0</v>
      </c>
      <c r="S171" s="138">
        <v>0</v>
      </c>
      <c r="T171" s="138">
        <v>43922</v>
      </c>
      <c r="U171" s="138">
        <v>31049.27</v>
      </c>
      <c r="V171" s="138">
        <v>46495.89</v>
      </c>
      <c r="W171" s="138">
        <v>49166.38</v>
      </c>
      <c r="X171" s="138">
        <v>50816.85</v>
      </c>
      <c r="Y171" s="138">
        <v>46102.51</v>
      </c>
      <c r="Z171" s="138">
        <v>46663.83</v>
      </c>
      <c r="AA171" s="138">
        <v>55519.62</v>
      </c>
      <c r="AB171" s="138">
        <v>52016.14</v>
      </c>
      <c r="AC171" s="138">
        <v>47022.25</v>
      </c>
      <c r="AD171" s="138">
        <v>53133.96</v>
      </c>
      <c r="AE171" s="138">
        <v>0</v>
      </c>
      <c r="AF171" s="138">
        <v>0</v>
      </c>
    </row>
    <row r="172" spans="6:32" ht="13.5">
      <c r="F172" s="172" t="s">
        <v>227</v>
      </c>
      <c r="G172" s="153" t="s">
        <v>46</v>
      </c>
      <c r="H172" s="138">
        <v>0</v>
      </c>
      <c r="I172" s="138">
        <v>0</v>
      </c>
      <c r="J172" s="138">
        <v>0</v>
      </c>
      <c r="K172" s="138">
        <v>0</v>
      </c>
      <c r="L172" s="138">
        <v>0</v>
      </c>
      <c r="M172" s="138">
        <v>0</v>
      </c>
      <c r="N172" s="138">
        <v>105454</v>
      </c>
      <c r="O172" s="138">
        <v>84398</v>
      </c>
      <c r="P172" s="138">
        <v>81875</v>
      </c>
      <c r="Q172" s="138">
        <v>80738</v>
      </c>
      <c r="R172" s="138">
        <v>69302</v>
      </c>
      <c r="S172" s="138">
        <v>82644</v>
      </c>
      <c r="T172" s="138">
        <v>85429</v>
      </c>
      <c r="U172" s="138">
        <v>84437</v>
      </c>
      <c r="V172" s="138">
        <v>84767</v>
      </c>
      <c r="W172" s="138">
        <v>86261</v>
      </c>
      <c r="X172" s="138">
        <v>87821</v>
      </c>
      <c r="Y172" s="138">
        <v>88271</v>
      </c>
      <c r="Z172" s="138">
        <v>90657</v>
      </c>
      <c r="AA172" s="138">
        <v>91405</v>
      </c>
      <c r="AB172" s="138">
        <v>82417</v>
      </c>
      <c r="AC172" s="138">
        <v>72243</v>
      </c>
      <c r="AD172" s="138">
        <v>84524</v>
      </c>
      <c r="AE172" s="138">
        <v>0</v>
      </c>
      <c r="AF172" s="138">
        <v>0</v>
      </c>
    </row>
    <row r="173" spans="6:32" ht="13.5">
      <c r="F173" s="173" t="s">
        <v>314</v>
      </c>
      <c r="G173" s="132" t="s">
        <v>315</v>
      </c>
      <c r="H173" s="138">
        <v>0</v>
      </c>
      <c r="I173" s="138">
        <v>0</v>
      </c>
      <c r="J173" s="138">
        <v>0</v>
      </c>
      <c r="K173" s="138">
        <v>119491.524</v>
      </c>
      <c r="L173" s="138">
        <v>314297.991</v>
      </c>
      <c r="M173" s="138">
        <v>396414.637</v>
      </c>
      <c r="N173" s="138">
        <v>957301.5339999999</v>
      </c>
      <c r="O173" s="138">
        <v>1211351.0429999998</v>
      </c>
      <c r="P173" s="138">
        <v>1646232.2090000003</v>
      </c>
      <c r="Q173" s="138">
        <v>1746658.2260000003</v>
      </c>
      <c r="R173" s="138">
        <v>1851464.1789999998</v>
      </c>
      <c r="S173" s="138">
        <v>1799658.117</v>
      </c>
      <c r="T173" s="138">
        <v>2029603.319</v>
      </c>
      <c r="U173" s="138">
        <v>2083455.6939999997</v>
      </c>
      <c r="V173" s="138">
        <v>2217606.852</v>
      </c>
      <c r="W173" s="138">
        <v>2299272.0318087908</v>
      </c>
      <c r="X173" s="138">
        <v>2225294.177022203</v>
      </c>
      <c r="Y173" s="138">
        <v>2268965.346</v>
      </c>
      <c r="Z173" s="138">
        <v>2314401.146</v>
      </c>
      <c r="AA173" s="138">
        <v>2310988.222</v>
      </c>
      <c r="AB173" s="138">
        <v>2274799.542</v>
      </c>
      <c r="AC173" s="138">
        <v>2166899.99</v>
      </c>
      <c r="AD173" s="138">
        <v>2279693.427</v>
      </c>
      <c r="AE173" s="138">
        <v>0</v>
      </c>
      <c r="AF173" s="138">
        <v>0</v>
      </c>
    </row>
    <row r="174" spans="6:32" ht="13.5">
      <c r="F174" s="173"/>
      <c r="G174" s="132" t="s">
        <v>316</v>
      </c>
      <c r="H174" s="138">
        <v>0</v>
      </c>
      <c r="I174" s="138">
        <v>0</v>
      </c>
      <c r="J174" s="138">
        <v>0</v>
      </c>
      <c r="K174" s="138">
        <v>119491.524</v>
      </c>
      <c r="L174" s="138">
        <v>314297.991</v>
      </c>
      <c r="M174" s="138">
        <v>396414.637</v>
      </c>
      <c r="N174" s="138">
        <v>957301.5339999999</v>
      </c>
      <c r="O174" s="138">
        <v>1211351.0429999998</v>
      </c>
      <c r="P174" s="138">
        <v>1646232.2090000003</v>
      </c>
      <c r="Q174" s="138">
        <v>1746658.2260000003</v>
      </c>
      <c r="R174" s="138">
        <v>1851464.1789999998</v>
      </c>
      <c r="S174" s="138">
        <v>1799658.117</v>
      </c>
      <c r="T174" s="138">
        <v>2029603.319</v>
      </c>
      <c r="U174" s="138">
        <v>2083455.6939999997</v>
      </c>
      <c r="V174" s="138">
        <v>2217606.852</v>
      </c>
      <c r="W174" s="138">
        <v>2299272.0318087908</v>
      </c>
      <c r="X174" s="138">
        <v>2225294.177022203</v>
      </c>
      <c r="Y174" s="138">
        <f aca="true" t="shared" si="2" ref="Y174:AD174">SUM(Y122:Y172)</f>
        <v>2268965.346</v>
      </c>
      <c r="Z174" s="138">
        <f t="shared" si="2"/>
        <v>2314401.1459999997</v>
      </c>
      <c r="AA174" s="138">
        <f t="shared" si="2"/>
        <v>2310988.2220000005</v>
      </c>
      <c r="AB174" s="138">
        <f t="shared" si="2"/>
        <v>2274799.542</v>
      </c>
      <c r="AC174" s="138">
        <f t="shared" si="2"/>
        <v>2166899.99</v>
      </c>
      <c r="AD174" s="138">
        <f t="shared" si="2"/>
        <v>2279693.4269999997</v>
      </c>
      <c r="AE174" s="138">
        <v>0</v>
      </c>
      <c r="AF174" s="138">
        <v>0</v>
      </c>
    </row>
    <row r="175" spans="6:32" ht="13.5">
      <c r="F175" s="132"/>
      <c r="G175" s="174" t="s">
        <v>317</v>
      </c>
      <c r="H175" s="175">
        <v>0</v>
      </c>
      <c r="I175" s="175">
        <v>0</v>
      </c>
      <c r="J175" s="175">
        <v>0</v>
      </c>
      <c r="K175" s="175">
        <v>0</v>
      </c>
      <c r="L175" s="175">
        <v>0</v>
      </c>
      <c r="M175" s="175">
        <v>0</v>
      </c>
      <c r="N175" s="175">
        <v>0</v>
      </c>
      <c r="O175" s="175">
        <v>0</v>
      </c>
      <c r="P175" s="175">
        <v>0</v>
      </c>
      <c r="Q175" s="175">
        <v>0</v>
      </c>
      <c r="R175" s="175">
        <v>0</v>
      </c>
      <c r="S175" s="175">
        <v>0</v>
      </c>
      <c r="T175" s="175">
        <v>0</v>
      </c>
      <c r="U175" s="175">
        <v>0</v>
      </c>
      <c r="V175" s="175">
        <v>0</v>
      </c>
      <c r="W175" s="175">
        <v>0</v>
      </c>
      <c r="X175" s="175">
        <v>0</v>
      </c>
      <c r="Y175" s="175">
        <f aca="true" t="shared" si="3" ref="Y175:AD175">Y173-Y174</f>
        <v>0</v>
      </c>
      <c r="Z175" s="175">
        <f t="shared" si="3"/>
        <v>0</v>
      </c>
      <c r="AA175" s="175">
        <f t="shared" si="3"/>
        <v>0</v>
      </c>
      <c r="AB175" s="175">
        <f t="shared" si="3"/>
        <v>0</v>
      </c>
      <c r="AC175" s="175">
        <f t="shared" si="3"/>
        <v>0</v>
      </c>
      <c r="AD175" s="175">
        <f t="shared" si="3"/>
        <v>0</v>
      </c>
      <c r="AE175" s="175">
        <v>0</v>
      </c>
      <c r="AF175" s="175">
        <v>0</v>
      </c>
    </row>
    <row r="176" spans="6:26" ht="13.5"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</row>
    <row r="177" spans="6:26" ht="13.5"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</row>
    <row r="178" spans="6:26" ht="13.5"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</row>
    <row r="179" spans="6:32" ht="13.5">
      <c r="F179" s="132"/>
      <c r="G179" s="132"/>
      <c r="H179" s="176" t="s">
        <v>318</v>
      </c>
      <c r="I179" s="176" t="s">
        <v>319</v>
      </c>
      <c r="J179" s="176" t="s">
        <v>320</v>
      </c>
      <c r="K179" s="176" t="s">
        <v>321</v>
      </c>
      <c r="L179" s="176" t="s">
        <v>322</v>
      </c>
      <c r="M179" s="176" t="s">
        <v>323</v>
      </c>
      <c r="N179" s="176" t="s">
        <v>324</v>
      </c>
      <c r="O179" s="176" t="s">
        <v>325</v>
      </c>
      <c r="P179" s="176" t="s">
        <v>326</v>
      </c>
      <c r="Q179" s="176" t="s">
        <v>327</v>
      </c>
      <c r="R179" s="176" t="s">
        <v>328</v>
      </c>
      <c r="S179" s="176" t="s">
        <v>329</v>
      </c>
      <c r="T179" s="176" t="s">
        <v>330</v>
      </c>
      <c r="U179" s="176" t="s">
        <v>331</v>
      </c>
      <c r="V179" s="176" t="s">
        <v>332</v>
      </c>
      <c r="W179" s="176" t="s">
        <v>333</v>
      </c>
      <c r="X179" s="176" t="s">
        <v>334</v>
      </c>
      <c r="Y179" s="176" t="s">
        <v>335</v>
      </c>
      <c r="Z179" s="176" t="s">
        <v>336</v>
      </c>
      <c r="AA179" s="176" t="s">
        <v>341</v>
      </c>
      <c r="AB179" s="176" t="s">
        <v>342</v>
      </c>
      <c r="AC179" s="176" t="s">
        <v>343</v>
      </c>
      <c r="AD179" s="176" t="s">
        <v>344</v>
      </c>
      <c r="AE179" s="176" t="s">
        <v>345</v>
      </c>
      <c r="AF179" s="176" t="s">
        <v>346</v>
      </c>
    </row>
    <row r="180" spans="6:26" ht="13.5">
      <c r="F180" s="132"/>
      <c r="G180" s="132"/>
      <c r="H180" s="132" t="s">
        <v>338</v>
      </c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</row>
    <row r="181" spans="6:32" ht="14.25">
      <c r="F181" s="133" t="s">
        <v>308</v>
      </c>
      <c r="G181" s="134" t="s">
        <v>309</v>
      </c>
      <c r="H181" s="135">
        <v>42294</v>
      </c>
      <c r="I181" s="135">
        <v>42301</v>
      </c>
      <c r="J181" s="135">
        <v>42308</v>
      </c>
      <c r="K181" s="135">
        <v>42315</v>
      </c>
      <c r="L181" s="135">
        <v>42322</v>
      </c>
      <c r="M181" s="135">
        <v>42329</v>
      </c>
      <c r="N181" s="135">
        <v>42336</v>
      </c>
      <c r="O181" s="135">
        <v>42343</v>
      </c>
      <c r="P181" s="135">
        <v>42350</v>
      </c>
      <c r="Q181" s="135">
        <v>42357</v>
      </c>
      <c r="R181" s="135">
        <v>42364</v>
      </c>
      <c r="S181" s="135">
        <v>42371</v>
      </c>
      <c r="T181" s="135">
        <v>42378</v>
      </c>
      <c r="U181" s="135">
        <v>42385</v>
      </c>
      <c r="V181" s="135">
        <v>42392</v>
      </c>
      <c r="W181" s="135">
        <v>42399</v>
      </c>
      <c r="X181" s="135">
        <v>42406</v>
      </c>
      <c r="Y181" s="135">
        <v>42413</v>
      </c>
      <c r="Z181" s="135">
        <v>42420</v>
      </c>
      <c r="AA181" s="135">
        <v>42427</v>
      </c>
      <c r="AB181" s="135">
        <v>42434</v>
      </c>
      <c r="AC181" s="135">
        <v>42441</v>
      </c>
      <c r="AD181" s="135">
        <v>42448</v>
      </c>
      <c r="AE181" s="135">
        <v>42455</v>
      </c>
      <c r="AF181" s="135">
        <v>42462</v>
      </c>
    </row>
    <row r="182" spans="6:32" ht="13.5">
      <c r="F182" s="136" t="s">
        <v>178</v>
      </c>
      <c r="G182" s="137" t="s">
        <v>57</v>
      </c>
      <c r="H182" s="138">
        <v>0</v>
      </c>
      <c r="I182" s="138">
        <v>0</v>
      </c>
      <c r="J182" s="138">
        <v>0</v>
      </c>
      <c r="K182" s="138">
        <v>0</v>
      </c>
      <c r="L182" s="138">
        <v>0</v>
      </c>
      <c r="M182" s="138">
        <v>0</v>
      </c>
      <c r="N182" s="138">
        <v>0</v>
      </c>
      <c r="O182" s="138">
        <v>0</v>
      </c>
      <c r="P182" s="138">
        <v>0</v>
      </c>
      <c r="Q182" s="138">
        <v>0</v>
      </c>
      <c r="R182" s="138">
        <v>2197.799</v>
      </c>
      <c r="S182" s="138">
        <v>4352.35</v>
      </c>
      <c r="T182" s="138">
        <v>3587.05</v>
      </c>
      <c r="U182" s="138">
        <v>2375.85</v>
      </c>
      <c r="V182" s="138">
        <v>3609.25</v>
      </c>
      <c r="W182" s="138">
        <v>5078.25</v>
      </c>
      <c r="X182" s="138">
        <v>3423.85</v>
      </c>
      <c r="Y182" s="138">
        <v>4775.5</v>
      </c>
      <c r="Z182" s="138">
        <v>4575.05</v>
      </c>
      <c r="AA182" s="138">
        <v>3994.1</v>
      </c>
      <c r="AB182" s="138">
        <v>5185.05</v>
      </c>
      <c r="AC182" s="138">
        <v>3828.85</v>
      </c>
      <c r="AD182" s="138">
        <v>4017.35</v>
      </c>
      <c r="AE182" s="138">
        <v>0</v>
      </c>
      <c r="AF182" s="138">
        <v>0</v>
      </c>
    </row>
    <row r="183" spans="6:32" ht="13.5">
      <c r="F183" s="139" t="s">
        <v>179</v>
      </c>
      <c r="G183" s="140" t="s">
        <v>80</v>
      </c>
      <c r="H183" s="138">
        <v>0</v>
      </c>
      <c r="I183" s="138">
        <v>0</v>
      </c>
      <c r="J183" s="138">
        <v>0</v>
      </c>
      <c r="K183" s="138">
        <v>0</v>
      </c>
      <c r="L183" s="138">
        <v>0</v>
      </c>
      <c r="M183" s="138">
        <v>0</v>
      </c>
      <c r="N183" s="138">
        <v>2642.3</v>
      </c>
      <c r="O183" s="138">
        <v>5798.9</v>
      </c>
      <c r="P183" s="138">
        <v>6503.25</v>
      </c>
      <c r="Q183" s="138">
        <v>5740.4</v>
      </c>
      <c r="R183" s="138">
        <v>6136.15</v>
      </c>
      <c r="S183" s="138">
        <v>6628</v>
      </c>
      <c r="T183" s="138">
        <v>6808.15</v>
      </c>
      <c r="U183" s="138">
        <v>6968</v>
      </c>
      <c r="V183" s="138">
        <v>5925.55</v>
      </c>
      <c r="W183" s="138">
        <v>6639.6</v>
      </c>
      <c r="X183" s="138">
        <v>8044.8</v>
      </c>
      <c r="Y183" s="138">
        <v>7295.4</v>
      </c>
      <c r="Z183" s="138">
        <v>8180.75</v>
      </c>
      <c r="AA183" s="138">
        <v>7294.25</v>
      </c>
      <c r="AB183" s="138">
        <v>7301.35</v>
      </c>
      <c r="AC183" s="138">
        <v>8094.6</v>
      </c>
      <c r="AD183" s="138">
        <v>6863.55</v>
      </c>
      <c r="AE183" s="138">
        <v>0</v>
      </c>
      <c r="AF183" s="138">
        <v>0</v>
      </c>
    </row>
    <row r="184" spans="6:32" ht="13.5">
      <c r="F184" s="141" t="s">
        <v>180</v>
      </c>
      <c r="G184" s="142" t="s">
        <v>47</v>
      </c>
      <c r="H184" s="138">
        <v>0</v>
      </c>
      <c r="I184" s="138">
        <v>0</v>
      </c>
      <c r="J184" s="138">
        <v>0</v>
      </c>
      <c r="K184" s="138">
        <v>0</v>
      </c>
      <c r="L184" s="138">
        <v>4140.1</v>
      </c>
      <c r="M184" s="138">
        <v>2410.2</v>
      </c>
      <c r="N184" s="138">
        <v>4764</v>
      </c>
      <c r="O184" s="138">
        <v>2013.3</v>
      </c>
      <c r="P184" s="138">
        <v>4528.25</v>
      </c>
      <c r="Q184" s="138">
        <v>4183.65</v>
      </c>
      <c r="R184" s="138">
        <v>5465.65</v>
      </c>
      <c r="S184" s="138">
        <v>3937.4</v>
      </c>
      <c r="T184" s="138">
        <v>3059.95</v>
      </c>
      <c r="U184" s="138">
        <v>4980.85</v>
      </c>
      <c r="V184" s="138">
        <v>4664.4</v>
      </c>
      <c r="W184" s="138">
        <v>4849.1</v>
      </c>
      <c r="X184" s="138">
        <v>5412.15</v>
      </c>
      <c r="Y184" s="138">
        <v>5113.85</v>
      </c>
      <c r="Z184" s="138">
        <v>5810.8</v>
      </c>
      <c r="AA184" s="138">
        <v>5818.05</v>
      </c>
      <c r="AB184" s="138">
        <v>5918</v>
      </c>
      <c r="AC184" s="138">
        <v>5589.5</v>
      </c>
      <c r="AD184" s="138">
        <v>6428.2</v>
      </c>
      <c r="AE184" s="138">
        <v>0</v>
      </c>
      <c r="AF184" s="138">
        <v>0</v>
      </c>
    </row>
    <row r="185" spans="6:32" ht="13.5">
      <c r="F185" s="143" t="s">
        <v>182</v>
      </c>
      <c r="G185" s="144" t="s">
        <v>41</v>
      </c>
      <c r="H185" s="138">
        <v>0</v>
      </c>
      <c r="I185" s="138">
        <v>0</v>
      </c>
      <c r="J185" s="138">
        <v>0</v>
      </c>
      <c r="K185" s="138">
        <v>0</v>
      </c>
      <c r="L185" s="138">
        <v>2783.709237</v>
      </c>
      <c r="M185" s="138">
        <v>4871.490763</v>
      </c>
      <c r="N185" s="138">
        <v>7719.15</v>
      </c>
      <c r="O185" s="138">
        <v>8576.75</v>
      </c>
      <c r="P185" s="138">
        <v>9157.9</v>
      </c>
      <c r="Q185" s="138">
        <v>8564.7</v>
      </c>
      <c r="R185" s="138">
        <v>8744.3</v>
      </c>
      <c r="S185" s="138">
        <v>7869.05</v>
      </c>
      <c r="T185" s="138">
        <v>8272.45</v>
      </c>
      <c r="U185" s="138">
        <v>5880.6</v>
      </c>
      <c r="V185" s="138">
        <v>9075.8</v>
      </c>
      <c r="W185" s="138">
        <v>9512</v>
      </c>
      <c r="X185" s="138">
        <v>9003</v>
      </c>
      <c r="Y185" s="138">
        <v>9232.3</v>
      </c>
      <c r="Z185" s="138">
        <v>9636</v>
      </c>
      <c r="AA185" s="138">
        <v>9408.9</v>
      </c>
      <c r="AB185" s="138">
        <v>8922.2</v>
      </c>
      <c r="AC185" s="138">
        <v>7993.65</v>
      </c>
      <c r="AD185" s="138">
        <v>9438.1</v>
      </c>
      <c r="AE185" s="138">
        <v>0</v>
      </c>
      <c r="AF185" s="138">
        <v>0</v>
      </c>
    </row>
    <row r="186" spans="6:32" ht="13.5">
      <c r="F186" s="145" t="s">
        <v>200</v>
      </c>
      <c r="G186" s="146" t="s">
        <v>83</v>
      </c>
      <c r="H186" s="138">
        <v>0</v>
      </c>
      <c r="I186" s="138">
        <v>0</v>
      </c>
      <c r="J186" s="138">
        <v>0</v>
      </c>
      <c r="K186" s="138">
        <v>0</v>
      </c>
      <c r="L186" s="138">
        <v>0</v>
      </c>
      <c r="M186" s="138">
        <v>0</v>
      </c>
      <c r="N186" s="138">
        <v>0</v>
      </c>
      <c r="O186" s="138">
        <v>0</v>
      </c>
      <c r="P186" s="138">
        <v>0</v>
      </c>
      <c r="Q186" s="138">
        <v>0</v>
      </c>
      <c r="R186" s="138">
        <v>0</v>
      </c>
      <c r="S186" s="138">
        <v>0</v>
      </c>
      <c r="T186" s="138">
        <v>0</v>
      </c>
      <c r="U186" s="138">
        <v>0</v>
      </c>
      <c r="V186" s="138">
        <v>0</v>
      </c>
      <c r="W186" s="138">
        <v>328.4959782201952</v>
      </c>
      <c r="X186" s="138">
        <v>624.6308284744603</v>
      </c>
      <c r="Y186" s="138">
        <v>913.85</v>
      </c>
      <c r="Z186" s="138">
        <v>765.25</v>
      </c>
      <c r="AA186" s="138">
        <v>923.107</v>
      </c>
      <c r="AB186" s="138">
        <v>915.241</v>
      </c>
      <c r="AC186" s="138">
        <v>915.241</v>
      </c>
      <c r="AD186" s="138">
        <v>1019.343</v>
      </c>
      <c r="AE186" s="138">
        <v>0</v>
      </c>
      <c r="AF186" s="138">
        <v>0</v>
      </c>
    </row>
    <row r="187" spans="6:32" ht="13.5">
      <c r="F187" s="147" t="s">
        <v>183</v>
      </c>
      <c r="G187" s="148" t="s">
        <v>62</v>
      </c>
      <c r="H187" s="138">
        <v>0</v>
      </c>
      <c r="I187" s="138">
        <v>0</v>
      </c>
      <c r="J187" s="138">
        <v>0</v>
      </c>
      <c r="K187" s="138">
        <v>0</v>
      </c>
      <c r="L187" s="138">
        <v>0</v>
      </c>
      <c r="M187" s="138">
        <v>0</v>
      </c>
      <c r="N187" s="138">
        <v>2389.2</v>
      </c>
      <c r="O187" s="138">
        <v>2684.1</v>
      </c>
      <c r="P187" s="138">
        <v>2976.05</v>
      </c>
      <c r="Q187" s="138">
        <v>2135.4</v>
      </c>
      <c r="R187" s="138">
        <v>2877.9</v>
      </c>
      <c r="S187" s="138">
        <v>3464.8</v>
      </c>
      <c r="T187" s="138">
        <v>3495.95</v>
      </c>
      <c r="U187" s="138">
        <v>3626.3</v>
      </c>
      <c r="V187" s="138">
        <v>3495.95</v>
      </c>
      <c r="W187" s="138">
        <v>3621.4</v>
      </c>
      <c r="X187" s="138">
        <v>3515.2</v>
      </c>
      <c r="Y187" s="138">
        <v>3475.05</v>
      </c>
      <c r="Z187" s="138">
        <v>3558.15</v>
      </c>
      <c r="AA187" s="138">
        <v>3223.1</v>
      </c>
      <c r="AB187" s="138">
        <v>3743.3</v>
      </c>
      <c r="AC187" s="138">
        <v>3171.7</v>
      </c>
      <c r="AD187" s="138">
        <v>3801.05</v>
      </c>
      <c r="AE187" s="138">
        <v>0</v>
      </c>
      <c r="AF187" s="138">
        <v>0</v>
      </c>
    </row>
    <row r="188" spans="6:32" ht="13.5">
      <c r="F188" s="149" t="s">
        <v>185</v>
      </c>
      <c r="G188" s="144" t="s">
        <v>69</v>
      </c>
      <c r="H188" s="138">
        <v>0</v>
      </c>
      <c r="I188" s="138">
        <v>0</v>
      </c>
      <c r="J188" s="138">
        <v>0</v>
      </c>
      <c r="K188" s="138">
        <v>0</v>
      </c>
      <c r="L188" s="138">
        <v>0</v>
      </c>
      <c r="M188" s="138">
        <v>0</v>
      </c>
      <c r="N188" s="138">
        <v>0</v>
      </c>
      <c r="O188" s="138">
        <v>0</v>
      </c>
      <c r="P188" s="138">
        <v>0</v>
      </c>
      <c r="Q188" s="138">
        <v>0</v>
      </c>
      <c r="R188" s="138">
        <v>0</v>
      </c>
      <c r="S188" s="138">
        <v>0</v>
      </c>
      <c r="T188" s="138">
        <v>0</v>
      </c>
      <c r="U188" s="138">
        <v>0</v>
      </c>
      <c r="V188" s="138">
        <v>0</v>
      </c>
      <c r="W188" s="138">
        <v>0</v>
      </c>
      <c r="X188" s="138">
        <v>0</v>
      </c>
      <c r="Y188" s="138" t="s">
        <v>340</v>
      </c>
      <c r="Z188" s="138" t="s">
        <v>340</v>
      </c>
      <c r="AA188" s="138" t="s">
        <v>340</v>
      </c>
      <c r="AB188" s="138" t="s">
        <v>340</v>
      </c>
      <c r="AC188" s="138" t="s">
        <v>340</v>
      </c>
      <c r="AD188" s="138" t="s">
        <v>340</v>
      </c>
      <c r="AE188" s="138">
        <v>0</v>
      </c>
      <c r="AF188" s="138">
        <v>0</v>
      </c>
    </row>
    <row r="189" spans="6:32" ht="13.5">
      <c r="F189" s="150" t="s">
        <v>186</v>
      </c>
      <c r="G189" s="151" t="s">
        <v>303</v>
      </c>
      <c r="H189" s="138">
        <v>0</v>
      </c>
      <c r="I189" s="138">
        <v>0</v>
      </c>
      <c r="J189" s="138">
        <v>0</v>
      </c>
      <c r="K189" s="138">
        <v>0</v>
      </c>
      <c r="L189" s="138">
        <v>0</v>
      </c>
      <c r="M189" s="138">
        <v>0</v>
      </c>
      <c r="N189" s="138">
        <v>1686</v>
      </c>
      <c r="O189" s="138">
        <v>3196</v>
      </c>
      <c r="P189" s="138">
        <v>2960</v>
      </c>
      <c r="Q189" s="138">
        <v>3011</v>
      </c>
      <c r="R189" s="138">
        <v>3189</v>
      </c>
      <c r="S189" s="138">
        <v>3138</v>
      </c>
      <c r="T189" s="138">
        <v>3146</v>
      </c>
      <c r="U189" s="138">
        <v>2026</v>
      </c>
      <c r="V189" s="138">
        <v>3299.25</v>
      </c>
      <c r="W189" s="138">
        <v>3401.55</v>
      </c>
      <c r="X189" s="138">
        <v>3151.3</v>
      </c>
      <c r="Y189" s="138">
        <v>3329.25</v>
      </c>
      <c r="Z189" s="138">
        <v>3413.1</v>
      </c>
      <c r="AA189" s="138">
        <v>3640.8</v>
      </c>
      <c r="AB189" s="138">
        <v>2759.4</v>
      </c>
      <c r="AC189" s="138">
        <v>2259.3</v>
      </c>
      <c r="AD189" s="138">
        <v>3540.9</v>
      </c>
      <c r="AE189" s="138">
        <v>0</v>
      </c>
      <c r="AF189" s="138">
        <v>0</v>
      </c>
    </row>
    <row r="190" spans="6:32" ht="13.5">
      <c r="F190" s="152" t="s">
        <v>187</v>
      </c>
      <c r="G190" s="153" t="s">
        <v>48</v>
      </c>
      <c r="H190" s="138">
        <v>0</v>
      </c>
      <c r="I190" s="138">
        <v>0</v>
      </c>
      <c r="J190" s="138">
        <v>0</v>
      </c>
      <c r="K190" s="138">
        <v>0</v>
      </c>
      <c r="L190" s="138">
        <v>0</v>
      </c>
      <c r="M190" s="138">
        <v>0</v>
      </c>
      <c r="N190" s="138">
        <v>2100.731</v>
      </c>
      <c r="O190" s="138">
        <v>5119.523</v>
      </c>
      <c r="P190" s="138">
        <v>5826.615</v>
      </c>
      <c r="Q190" s="138">
        <v>6139.188</v>
      </c>
      <c r="R190" s="138">
        <v>5067.528</v>
      </c>
      <c r="S190" s="138">
        <v>4862.988</v>
      </c>
      <c r="T190" s="138">
        <v>6186.192</v>
      </c>
      <c r="U190" s="138">
        <v>7249.387</v>
      </c>
      <c r="V190" s="138">
        <v>6891.786</v>
      </c>
      <c r="W190" s="138">
        <v>7797.539</v>
      </c>
      <c r="X190" s="138">
        <v>7104.969</v>
      </c>
      <c r="Y190" s="138">
        <v>8142.902</v>
      </c>
      <c r="Z190" s="138">
        <v>7574.324</v>
      </c>
      <c r="AA190" s="138">
        <v>7681.537</v>
      </c>
      <c r="AB190" s="138">
        <v>7194.018</v>
      </c>
      <c r="AC190" s="138">
        <v>8230.845</v>
      </c>
      <c r="AD190" s="138">
        <v>7274.781</v>
      </c>
      <c r="AE190" s="138">
        <v>0</v>
      </c>
      <c r="AF190" s="138">
        <v>0</v>
      </c>
    </row>
    <row r="191" spans="6:32" ht="13.5">
      <c r="F191" s="154" t="s">
        <v>188</v>
      </c>
      <c r="G191" s="153" t="s">
        <v>58</v>
      </c>
      <c r="H191" s="138">
        <v>0</v>
      </c>
      <c r="I191" s="138">
        <v>0</v>
      </c>
      <c r="J191" s="138">
        <v>0</v>
      </c>
      <c r="K191" s="138">
        <v>0</v>
      </c>
      <c r="L191" s="138">
        <v>0</v>
      </c>
      <c r="M191" s="138">
        <v>0</v>
      </c>
      <c r="N191" s="138">
        <v>0</v>
      </c>
      <c r="O191" s="138">
        <v>1681.95</v>
      </c>
      <c r="P191" s="138">
        <v>4452.75</v>
      </c>
      <c r="Q191" s="138">
        <v>4463.65</v>
      </c>
      <c r="R191" s="138">
        <v>4374.95</v>
      </c>
      <c r="S191" s="138">
        <v>3463.75</v>
      </c>
      <c r="T191" s="138">
        <v>4437.8</v>
      </c>
      <c r="U191" s="138">
        <v>5014.3</v>
      </c>
      <c r="V191" s="138">
        <v>5041.15</v>
      </c>
      <c r="W191" s="138">
        <v>4678.4</v>
      </c>
      <c r="X191" s="138">
        <v>4791.4</v>
      </c>
      <c r="Y191" s="138">
        <v>5025.75</v>
      </c>
      <c r="Z191" s="138">
        <v>5558.55</v>
      </c>
      <c r="AA191" s="138">
        <v>5167.2</v>
      </c>
      <c r="AB191" s="138">
        <v>5097.7</v>
      </c>
      <c r="AC191" s="138">
        <v>5538.2</v>
      </c>
      <c r="AD191" s="138">
        <v>5076.35</v>
      </c>
      <c r="AE191" s="138">
        <v>0</v>
      </c>
      <c r="AF191" s="138">
        <v>0</v>
      </c>
    </row>
    <row r="192" spans="6:32" ht="13.5">
      <c r="F192" s="150" t="s">
        <v>189</v>
      </c>
      <c r="G192" s="153" t="s">
        <v>63</v>
      </c>
      <c r="H192" s="138">
        <v>0</v>
      </c>
      <c r="I192" s="138">
        <v>0</v>
      </c>
      <c r="J192" s="138">
        <v>0</v>
      </c>
      <c r="K192" s="138">
        <v>0</v>
      </c>
      <c r="L192" s="138">
        <v>0</v>
      </c>
      <c r="M192" s="138">
        <v>0</v>
      </c>
      <c r="N192" s="138">
        <v>0</v>
      </c>
      <c r="O192" s="138">
        <v>0</v>
      </c>
      <c r="P192" s="138">
        <v>2695.5</v>
      </c>
      <c r="Q192" s="138">
        <v>3226.5</v>
      </c>
      <c r="R192" s="138">
        <v>3030</v>
      </c>
      <c r="S192" s="138">
        <v>3268.5</v>
      </c>
      <c r="T192" s="138">
        <v>3660</v>
      </c>
      <c r="U192" s="138">
        <v>4101</v>
      </c>
      <c r="V192" s="138">
        <v>4584</v>
      </c>
      <c r="W192" s="138">
        <v>4158</v>
      </c>
      <c r="X192" s="138">
        <v>4126.5</v>
      </c>
      <c r="Y192" s="138">
        <v>549</v>
      </c>
      <c r="Z192" s="138">
        <v>480.1</v>
      </c>
      <c r="AA192" s="138">
        <v>4918.5</v>
      </c>
      <c r="AB192" s="138">
        <v>4818</v>
      </c>
      <c r="AC192" s="138">
        <v>4890.5</v>
      </c>
      <c r="AD192" s="138">
        <v>4647.2</v>
      </c>
      <c r="AE192" s="138">
        <v>0</v>
      </c>
      <c r="AF192" s="138">
        <v>0</v>
      </c>
    </row>
    <row r="193" spans="6:32" ht="13.5">
      <c r="F193" s="147" t="s">
        <v>190</v>
      </c>
      <c r="G193" s="153" t="s">
        <v>304</v>
      </c>
      <c r="H193" s="138">
        <v>0</v>
      </c>
      <c r="I193" s="138">
        <v>0</v>
      </c>
      <c r="J193" s="138">
        <v>0</v>
      </c>
      <c r="K193" s="138">
        <v>0</v>
      </c>
      <c r="L193" s="138">
        <v>0</v>
      </c>
      <c r="M193" s="138">
        <v>0</v>
      </c>
      <c r="N193" s="138">
        <v>0</v>
      </c>
      <c r="O193" s="138">
        <v>0</v>
      </c>
      <c r="P193" s="138">
        <v>0</v>
      </c>
      <c r="Q193" s="138">
        <v>0</v>
      </c>
      <c r="R193" s="138">
        <v>0</v>
      </c>
      <c r="S193" s="138">
        <v>2322.9</v>
      </c>
      <c r="T193" s="138">
        <v>3233.85</v>
      </c>
      <c r="U193" s="138">
        <v>3745.9</v>
      </c>
      <c r="V193" s="138">
        <v>3857.4</v>
      </c>
      <c r="W193" s="138">
        <v>3889.05</v>
      </c>
      <c r="X193" s="138">
        <v>4139.65</v>
      </c>
      <c r="Y193" s="138">
        <v>3827.1</v>
      </c>
      <c r="Z193" s="138">
        <v>4174.2</v>
      </c>
      <c r="AA193" s="138">
        <v>3754.65</v>
      </c>
      <c r="AB193" s="138">
        <v>4270.45</v>
      </c>
      <c r="AC193" s="138">
        <v>4489.4</v>
      </c>
      <c r="AD193" s="138">
        <v>4226.5</v>
      </c>
      <c r="AE193" s="138">
        <v>0</v>
      </c>
      <c r="AF193" s="138">
        <v>0</v>
      </c>
    </row>
    <row r="194" spans="6:32" ht="13.5">
      <c r="F194" s="149" t="s">
        <v>191</v>
      </c>
      <c r="G194" s="153" t="s">
        <v>64</v>
      </c>
      <c r="H194" s="138">
        <v>0</v>
      </c>
      <c r="I194" s="138">
        <v>0</v>
      </c>
      <c r="J194" s="138">
        <v>0</v>
      </c>
      <c r="K194" s="138">
        <v>0</v>
      </c>
      <c r="L194" s="138">
        <v>0</v>
      </c>
      <c r="M194" s="138">
        <v>0</v>
      </c>
      <c r="N194" s="138">
        <v>0</v>
      </c>
      <c r="O194" s="138">
        <v>0</v>
      </c>
      <c r="P194" s="138">
        <v>0</v>
      </c>
      <c r="Q194" s="138">
        <v>0</v>
      </c>
      <c r="R194" s="138">
        <v>0</v>
      </c>
      <c r="S194" s="138">
        <v>0</v>
      </c>
      <c r="T194" s="138">
        <v>0</v>
      </c>
      <c r="U194" s="138">
        <v>0</v>
      </c>
      <c r="V194" s="138">
        <v>0</v>
      </c>
      <c r="W194" s="138">
        <v>581.95</v>
      </c>
      <c r="X194" s="138">
        <v>946.85</v>
      </c>
      <c r="Y194" s="138">
        <v>1055.35</v>
      </c>
      <c r="Z194" s="138">
        <v>1405.85</v>
      </c>
      <c r="AA194" s="138">
        <v>1363.8</v>
      </c>
      <c r="AB194" s="138">
        <v>1320</v>
      </c>
      <c r="AC194" s="138">
        <v>1401.05</v>
      </c>
      <c r="AD194" s="138">
        <v>1630.25</v>
      </c>
      <c r="AE194" s="138">
        <v>0</v>
      </c>
      <c r="AF194" s="138">
        <v>0</v>
      </c>
    </row>
    <row r="195" spans="6:32" ht="13.5">
      <c r="F195" s="143" t="s">
        <v>192</v>
      </c>
      <c r="G195" s="153" t="s">
        <v>42</v>
      </c>
      <c r="H195" s="138">
        <v>0</v>
      </c>
      <c r="I195" s="138">
        <v>0</v>
      </c>
      <c r="J195" s="138">
        <v>0</v>
      </c>
      <c r="K195" s="138">
        <v>0</v>
      </c>
      <c r="L195" s="138">
        <v>635.8</v>
      </c>
      <c r="M195" s="138">
        <v>4235.226</v>
      </c>
      <c r="N195" s="138">
        <v>5135.326</v>
      </c>
      <c r="O195" s="138">
        <v>4447.776</v>
      </c>
      <c r="P195" s="138">
        <v>7344.588</v>
      </c>
      <c r="Q195" s="138">
        <v>7438.92</v>
      </c>
      <c r="R195" s="138">
        <v>7893.131</v>
      </c>
      <c r="S195" s="138">
        <v>4586.649</v>
      </c>
      <c r="T195" s="138">
        <v>5335.725</v>
      </c>
      <c r="U195" s="138">
        <v>6522.299</v>
      </c>
      <c r="V195" s="138">
        <v>7788.233</v>
      </c>
      <c r="W195" s="138">
        <v>8201.157</v>
      </c>
      <c r="X195" s="138">
        <v>7649.879</v>
      </c>
      <c r="Y195" s="138">
        <v>8651.714</v>
      </c>
      <c r="Z195" s="138">
        <v>7746.151</v>
      </c>
      <c r="AA195" s="138">
        <v>7735.727</v>
      </c>
      <c r="AB195" s="138">
        <v>8472.486</v>
      </c>
      <c r="AC195" s="138">
        <v>7301.812</v>
      </c>
      <c r="AD195" s="138">
        <v>8521.719</v>
      </c>
      <c r="AE195" s="138">
        <v>0</v>
      </c>
      <c r="AF195" s="138">
        <v>0</v>
      </c>
    </row>
    <row r="196" spans="6:32" ht="13.5">
      <c r="F196" s="155" t="s">
        <v>193</v>
      </c>
      <c r="G196" s="137" t="s">
        <v>65</v>
      </c>
      <c r="H196" s="138">
        <v>0</v>
      </c>
      <c r="I196" s="138">
        <v>0</v>
      </c>
      <c r="J196" s="138">
        <v>0</v>
      </c>
      <c r="K196" s="138">
        <v>0</v>
      </c>
      <c r="L196" s="138">
        <v>0</v>
      </c>
      <c r="M196" s="138">
        <v>0</v>
      </c>
      <c r="N196" s="138">
        <v>0</v>
      </c>
      <c r="O196" s="138">
        <v>0</v>
      </c>
      <c r="P196" s="138">
        <v>0</v>
      </c>
      <c r="Q196" s="138">
        <v>0</v>
      </c>
      <c r="R196" s="138">
        <v>0</v>
      </c>
      <c r="S196" s="138">
        <v>551.65</v>
      </c>
      <c r="T196" s="138">
        <v>1700.6</v>
      </c>
      <c r="U196" s="138">
        <v>2486.25</v>
      </c>
      <c r="V196" s="138">
        <v>2134.35</v>
      </c>
      <c r="W196" s="138">
        <v>3689.25</v>
      </c>
      <c r="X196" s="138">
        <v>3314.5</v>
      </c>
      <c r="Y196" s="138">
        <v>4039.75</v>
      </c>
      <c r="Z196" s="138">
        <v>3712.55</v>
      </c>
      <c r="AA196" s="138">
        <v>3172.15</v>
      </c>
      <c r="AB196" s="138">
        <v>3285.95</v>
      </c>
      <c r="AC196" s="138">
        <v>3287.7</v>
      </c>
      <c r="AD196" s="138">
        <v>3607.35</v>
      </c>
      <c r="AE196" s="138">
        <v>0</v>
      </c>
      <c r="AF196" s="138">
        <v>0</v>
      </c>
    </row>
    <row r="197" spans="6:32" ht="13.5">
      <c r="F197" s="156" t="s">
        <v>194</v>
      </c>
      <c r="G197" s="153" t="s">
        <v>49</v>
      </c>
      <c r="H197" s="138">
        <v>0</v>
      </c>
      <c r="I197" s="138">
        <v>0</v>
      </c>
      <c r="J197" s="138">
        <v>0</v>
      </c>
      <c r="K197" s="138">
        <v>0</v>
      </c>
      <c r="L197" s="138">
        <v>0</v>
      </c>
      <c r="M197" s="138">
        <v>0</v>
      </c>
      <c r="N197" s="138">
        <v>396.9</v>
      </c>
      <c r="O197" s="138">
        <v>4346.650000000001</v>
      </c>
      <c r="P197" s="138">
        <v>5052.45</v>
      </c>
      <c r="Q197" s="138">
        <v>4754.6</v>
      </c>
      <c r="R197" s="138">
        <v>4044.55</v>
      </c>
      <c r="S197" s="138">
        <v>4208.7</v>
      </c>
      <c r="T197" s="138">
        <v>5052.85</v>
      </c>
      <c r="U197" s="138">
        <v>5026.21</v>
      </c>
      <c r="V197" s="138">
        <v>4713.95</v>
      </c>
      <c r="W197" s="138">
        <v>4126.55</v>
      </c>
      <c r="X197" s="138">
        <v>4351.35</v>
      </c>
      <c r="Y197" s="138">
        <v>5446.85</v>
      </c>
      <c r="Z197" s="138">
        <v>4888.1</v>
      </c>
      <c r="AA197" s="138">
        <v>5693.2</v>
      </c>
      <c r="AB197" s="138">
        <v>5507.45</v>
      </c>
      <c r="AC197" s="138">
        <v>5603.8</v>
      </c>
      <c r="AD197" s="138">
        <v>5791.35</v>
      </c>
      <c r="AE197" s="138">
        <v>0</v>
      </c>
      <c r="AF197" s="138">
        <v>0</v>
      </c>
    </row>
    <row r="198" spans="6:32" ht="13.5">
      <c r="F198" s="157" t="s">
        <v>195</v>
      </c>
      <c r="G198" s="158" t="s">
        <v>59</v>
      </c>
      <c r="H198" s="138">
        <v>0</v>
      </c>
      <c r="I198" s="138">
        <v>0</v>
      </c>
      <c r="J198" s="138">
        <v>0</v>
      </c>
      <c r="K198" s="138">
        <v>0</v>
      </c>
      <c r="L198" s="138">
        <v>0</v>
      </c>
      <c r="M198" s="138">
        <v>996.8</v>
      </c>
      <c r="N198" s="138">
        <v>2140.3</v>
      </c>
      <c r="O198" s="138">
        <v>1801.55</v>
      </c>
      <c r="P198" s="138">
        <v>3304.65</v>
      </c>
      <c r="Q198" s="138">
        <v>2091.8</v>
      </c>
      <c r="R198" s="138">
        <v>3962</v>
      </c>
      <c r="S198" s="138">
        <v>3828.35</v>
      </c>
      <c r="T198" s="138">
        <v>3895.2</v>
      </c>
      <c r="U198" s="138">
        <v>4162.6</v>
      </c>
      <c r="V198" s="138">
        <v>4280.8</v>
      </c>
      <c r="W198" s="138">
        <v>4284.05</v>
      </c>
      <c r="X198" s="138">
        <v>3903.2</v>
      </c>
      <c r="Y198" s="138">
        <v>4178.25</v>
      </c>
      <c r="Z198" s="138">
        <v>4543.75</v>
      </c>
      <c r="AA198" s="138">
        <v>4595.55</v>
      </c>
      <c r="AB198" s="138">
        <v>4616.2</v>
      </c>
      <c r="AC198" s="138">
        <v>3988.7</v>
      </c>
      <c r="AD198" s="138">
        <v>4907.95</v>
      </c>
      <c r="AE198" s="138">
        <v>0</v>
      </c>
      <c r="AF198" s="138">
        <v>0</v>
      </c>
    </row>
    <row r="199" spans="6:32" ht="13.5">
      <c r="F199" s="156" t="s">
        <v>196</v>
      </c>
      <c r="G199" s="153" t="s">
        <v>43</v>
      </c>
      <c r="H199" s="138">
        <v>0</v>
      </c>
      <c r="I199" s="138">
        <v>0</v>
      </c>
      <c r="J199" s="138">
        <v>0</v>
      </c>
      <c r="K199" s="138">
        <v>0</v>
      </c>
      <c r="L199" s="138">
        <v>0</v>
      </c>
      <c r="M199" s="138">
        <v>0</v>
      </c>
      <c r="N199" s="138">
        <v>0</v>
      </c>
      <c r="O199" s="138">
        <v>0</v>
      </c>
      <c r="P199" s="138">
        <v>5317.9</v>
      </c>
      <c r="Q199" s="138">
        <v>7782.3</v>
      </c>
      <c r="R199" s="138">
        <v>7594.5</v>
      </c>
      <c r="S199" s="138">
        <v>7676.3</v>
      </c>
      <c r="T199" s="138">
        <v>6253</v>
      </c>
      <c r="U199" s="138">
        <v>8923.55</v>
      </c>
      <c r="V199" s="138">
        <v>9217.2</v>
      </c>
      <c r="W199" s="138">
        <v>9424.4</v>
      </c>
      <c r="X199" s="138">
        <v>8472.4</v>
      </c>
      <c r="Y199" s="138">
        <v>8391.95</v>
      </c>
      <c r="Z199" s="138">
        <v>9238.4</v>
      </c>
      <c r="AA199" s="138">
        <v>9339.85</v>
      </c>
      <c r="AB199" s="138">
        <v>9059.8</v>
      </c>
      <c r="AC199" s="138">
        <v>9100.95</v>
      </c>
      <c r="AD199" s="138">
        <v>9387.45</v>
      </c>
      <c r="AE199" s="138">
        <v>0</v>
      </c>
      <c r="AF199" s="138">
        <v>0</v>
      </c>
    </row>
    <row r="200" spans="6:32" ht="13.5">
      <c r="F200" s="152" t="s">
        <v>197</v>
      </c>
      <c r="G200" s="140" t="s">
        <v>70</v>
      </c>
      <c r="H200" s="138">
        <v>0</v>
      </c>
      <c r="I200" s="138">
        <v>0</v>
      </c>
      <c r="J200" s="138">
        <v>0</v>
      </c>
      <c r="K200" s="138">
        <v>0</v>
      </c>
      <c r="L200" s="138">
        <v>0</v>
      </c>
      <c r="M200" s="138">
        <v>0</v>
      </c>
      <c r="N200" s="138">
        <v>0</v>
      </c>
      <c r="O200" s="138">
        <v>1955.506</v>
      </c>
      <c r="P200" s="138">
        <v>2074.467</v>
      </c>
      <c r="Q200" s="138">
        <v>2065.602</v>
      </c>
      <c r="R200" s="138">
        <v>1415.222</v>
      </c>
      <c r="S200" s="138">
        <v>1697.033</v>
      </c>
      <c r="T200" s="138">
        <v>1888.318</v>
      </c>
      <c r="U200" s="138">
        <v>3173.213</v>
      </c>
      <c r="V200" s="138">
        <v>2871.74</v>
      </c>
      <c r="W200" s="138">
        <v>2973.86</v>
      </c>
      <c r="X200" s="138">
        <v>3018.431</v>
      </c>
      <c r="Y200" s="138">
        <v>2848.298</v>
      </c>
      <c r="Z200" s="138">
        <v>2903.006</v>
      </c>
      <c r="AA200" s="138">
        <v>3405.374</v>
      </c>
      <c r="AB200" s="138">
        <v>2792.729</v>
      </c>
      <c r="AC200" s="138">
        <v>3335.7</v>
      </c>
      <c r="AD200" s="138">
        <v>3182.649</v>
      </c>
      <c r="AE200" s="138">
        <v>0</v>
      </c>
      <c r="AF200" s="138">
        <v>0</v>
      </c>
    </row>
    <row r="201" spans="6:32" ht="13.5">
      <c r="F201" s="159" t="s">
        <v>198</v>
      </c>
      <c r="G201" s="160" t="s">
        <v>71</v>
      </c>
      <c r="H201" s="138">
        <v>0</v>
      </c>
      <c r="I201" s="138">
        <v>0</v>
      </c>
      <c r="J201" s="138">
        <v>0</v>
      </c>
      <c r="K201" s="138">
        <v>0</v>
      </c>
      <c r="L201" s="138">
        <v>0</v>
      </c>
      <c r="M201" s="138">
        <v>0</v>
      </c>
      <c r="N201" s="138">
        <v>0</v>
      </c>
      <c r="O201" s="138">
        <v>0</v>
      </c>
      <c r="P201" s="138">
        <v>0</v>
      </c>
      <c r="Q201" s="138">
        <v>0</v>
      </c>
      <c r="R201" s="138">
        <v>0</v>
      </c>
      <c r="S201" s="138">
        <v>0</v>
      </c>
      <c r="T201" s="138">
        <v>0</v>
      </c>
      <c r="U201" s="138">
        <v>0</v>
      </c>
      <c r="V201" s="138">
        <v>0</v>
      </c>
      <c r="W201" s="138">
        <v>0</v>
      </c>
      <c r="X201" s="138">
        <v>913.85</v>
      </c>
      <c r="Y201" s="138">
        <v>2721.6</v>
      </c>
      <c r="Z201" s="138">
        <v>2758.8</v>
      </c>
      <c r="AA201" s="138">
        <v>3000.1</v>
      </c>
      <c r="AB201" s="138">
        <v>3028.75</v>
      </c>
      <c r="AC201" s="138">
        <v>2777.45</v>
      </c>
      <c r="AD201" s="138">
        <v>2853.65</v>
      </c>
      <c r="AE201" s="138">
        <v>0</v>
      </c>
      <c r="AF201" s="138">
        <v>0</v>
      </c>
    </row>
    <row r="202" spans="6:32" ht="13.5">
      <c r="F202" s="150" t="s">
        <v>199</v>
      </c>
      <c r="G202" s="151" t="s">
        <v>50</v>
      </c>
      <c r="H202" s="138">
        <v>0</v>
      </c>
      <c r="I202" s="138">
        <v>0</v>
      </c>
      <c r="J202" s="138">
        <v>0</v>
      </c>
      <c r="K202" s="138">
        <v>0</v>
      </c>
      <c r="L202" s="138">
        <v>0</v>
      </c>
      <c r="M202" s="138">
        <v>0</v>
      </c>
      <c r="N202" s="138">
        <v>2609</v>
      </c>
      <c r="O202" s="138">
        <v>6329.6</v>
      </c>
      <c r="P202" s="138">
        <v>6635.85</v>
      </c>
      <c r="Q202" s="138">
        <v>6811.15</v>
      </c>
      <c r="R202" s="138">
        <v>5281.6</v>
      </c>
      <c r="S202" s="138">
        <v>6572.75</v>
      </c>
      <c r="T202" s="138">
        <v>6969.5</v>
      </c>
      <c r="U202" s="138">
        <v>3403.7</v>
      </c>
      <c r="V202" s="138">
        <v>6804.6</v>
      </c>
      <c r="W202" s="138">
        <v>6541.9</v>
      </c>
      <c r="X202" s="138">
        <v>6971.55</v>
      </c>
      <c r="Y202" s="138">
        <v>6192.7</v>
      </c>
      <c r="Z202" s="138">
        <v>7273.65</v>
      </c>
      <c r="AA202" s="138">
        <v>6792.95</v>
      </c>
      <c r="AB202" s="138">
        <v>6001.05</v>
      </c>
      <c r="AC202" s="138">
        <v>6435.35</v>
      </c>
      <c r="AD202" s="138">
        <v>5534.95</v>
      </c>
      <c r="AE202" s="138">
        <v>0</v>
      </c>
      <c r="AF202" s="138">
        <v>0</v>
      </c>
    </row>
    <row r="203" spans="6:32" ht="13.5">
      <c r="F203" s="161" t="s">
        <v>201</v>
      </c>
      <c r="G203" s="162" t="s">
        <v>60</v>
      </c>
      <c r="H203" s="138">
        <v>0</v>
      </c>
      <c r="I203" s="138">
        <v>0</v>
      </c>
      <c r="J203" s="138">
        <v>0</v>
      </c>
      <c r="K203" s="138">
        <v>0</v>
      </c>
      <c r="L203" s="138">
        <v>0</v>
      </c>
      <c r="M203" s="138">
        <v>0</v>
      </c>
      <c r="N203" s="138">
        <v>0</v>
      </c>
      <c r="O203" s="138">
        <v>0</v>
      </c>
      <c r="P203" s="138">
        <v>0</v>
      </c>
      <c r="Q203" s="138">
        <v>3732.65</v>
      </c>
      <c r="R203" s="138">
        <v>5074.2</v>
      </c>
      <c r="S203" s="138">
        <v>4658.25</v>
      </c>
      <c r="T203" s="138">
        <v>4358.15</v>
      </c>
      <c r="U203" s="138">
        <v>5049.2</v>
      </c>
      <c r="V203" s="138">
        <v>4720.4</v>
      </c>
      <c r="W203" s="138">
        <v>5261.9</v>
      </c>
      <c r="X203" s="138">
        <v>5388.75</v>
      </c>
      <c r="Y203" s="138">
        <v>5054.7</v>
      </c>
      <c r="Z203" s="138">
        <v>5251.3</v>
      </c>
      <c r="AA203" s="138">
        <v>5920.2</v>
      </c>
      <c r="AB203" s="138">
        <v>5462.8</v>
      </c>
      <c r="AC203" s="138">
        <v>5630.8</v>
      </c>
      <c r="AD203" s="138">
        <v>5335.25</v>
      </c>
      <c r="AE203" s="138">
        <v>0</v>
      </c>
      <c r="AF203" s="138">
        <v>0</v>
      </c>
    </row>
    <row r="204" spans="6:32" ht="13.5">
      <c r="F204" s="159" t="s">
        <v>202</v>
      </c>
      <c r="G204" s="148" t="s">
        <v>310</v>
      </c>
      <c r="H204" s="138">
        <v>0</v>
      </c>
      <c r="I204" s="138">
        <v>0</v>
      </c>
      <c r="J204" s="138">
        <v>0</v>
      </c>
      <c r="K204" s="138">
        <v>0</v>
      </c>
      <c r="L204" s="138">
        <v>0</v>
      </c>
      <c r="M204" s="138">
        <v>0</v>
      </c>
      <c r="N204" s="138">
        <v>5596</v>
      </c>
      <c r="O204" s="138">
        <v>7655.85</v>
      </c>
      <c r="P204" s="138">
        <v>8757.8</v>
      </c>
      <c r="Q204" s="138">
        <v>4699.35</v>
      </c>
      <c r="R204" s="138">
        <v>9191.15</v>
      </c>
      <c r="S204" s="138">
        <v>10325.75</v>
      </c>
      <c r="T204" s="138">
        <v>10378.95</v>
      </c>
      <c r="U204" s="138">
        <v>10018.75</v>
      </c>
      <c r="V204" s="138">
        <v>10422.5</v>
      </c>
      <c r="W204" s="138">
        <v>10961.1</v>
      </c>
      <c r="X204" s="138">
        <v>9655.65</v>
      </c>
      <c r="Y204" s="138">
        <v>10673</v>
      </c>
      <c r="Z204" s="138">
        <v>8976.15</v>
      </c>
      <c r="AA204" s="138">
        <v>10686.75</v>
      </c>
      <c r="AB204" s="138">
        <v>10424.95</v>
      </c>
      <c r="AC204" s="138">
        <v>10142.6</v>
      </c>
      <c r="AD204" s="138">
        <v>12233.15</v>
      </c>
      <c r="AE204" s="138">
        <v>0</v>
      </c>
      <c r="AF204" s="138">
        <v>0</v>
      </c>
    </row>
    <row r="205" spans="6:32" ht="13.5">
      <c r="F205" s="154" t="s">
        <v>203</v>
      </c>
      <c r="G205" s="148" t="s">
        <v>85</v>
      </c>
      <c r="H205" s="138">
        <v>0</v>
      </c>
      <c r="I205" s="138">
        <v>0</v>
      </c>
      <c r="J205" s="138">
        <v>0</v>
      </c>
      <c r="K205" s="138">
        <v>0</v>
      </c>
      <c r="L205" s="138">
        <v>0</v>
      </c>
      <c r="M205" s="138">
        <v>0</v>
      </c>
      <c r="N205" s="138">
        <v>0</v>
      </c>
      <c r="O205" s="138">
        <v>0</v>
      </c>
      <c r="P205" s="138">
        <v>0</v>
      </c>
      <c r="Q205" s="138">
        <v>0</v>
      </c>
      <c r="R205" s="138">
        <v>0</v>
      </c>
      <c r="S205" s="138">
        <v>2053.55</v>
      </c>
      <c r="T205" s="138">
        <v>2265.1</v>
      </c>
      <c r="U205" s="138">
        <v>2796.05</v>
      </c>
      <c r="V205" s="138">
        <v>2710.4</v>
      </c>
      <c r="W205" s="138">
        <v>2804.6</v>
      </c>
      <c r="X205" s="138">
        <v>2677.55</v>
      </c>
      <c r="Y205" s="138">
        <v>2451.25</v>
      </c>
      <c r="Z205" s="138">
        <v>3039.6</v>
      </c>
      <c r="AA205" s="138">
        <v>2813.05</v>
      </c>
      <c r="AB205" s="138">
        <v>2706.6</v>
      </c>
      <c r="AC205" s="138">
        <v>2989.5</v>
      </c>
      <c r="AD205" s="138">
        <v>2429.7</v>
      </c>
      <c r="AE205" s="138">
        <v>0</v>
      </c>
      <c r="AF205" s="138">
        <v>0</v>
      </c>
    </row>
    <row r="206" spans="6:32" ht="13.5">
      <c r="F206" s="163" t="s">
        <v>204</v>
      </c>
      <c r="G206" s="153" t="s">
        <v>44</v>
      </c>
      <c r="H206" s="138">
        <v>0</v>
      </c>
      <c r="I206" s="138">
        <v>0</v>
      </c>
      <c r="J206" s="138">
        <v>0</v>
      </c>
      <c r="K206" s="138">
        <v>0</v>
      </c>
      <c r="L206" s="138">
        <v>0</v>
      </c>
      <c r="M206" s="138">
        <v>0</v>
      </c>
      <c r="N206" s="138">
        <v>0</v>
      </c>
      <c r="O206" s="138">
        <v>0</v>
      </c>
      <c r="P206" s="138">
        <v>2388.36</v>
      </c>
      <c r="Q206" s="138">
        <v>7750.651</v>
      </c>
      <c r="R206" s="138">
        <v>6859.368</v>
      </c>
      <c r="S206" s="138">
        <v>4613.51</v>
      </c>
      <c r="T206" s="138">
        <v>8243.384</v>
      </c>
      <c r="U206" s="138">
        <v>8958.48</v>
      </c>
      <c r="V206" s="138">
        <v>8485.909</v>
      </c>
      <c r="W206" s="138">
        <v>8426.433</v>
      </c>
      <c r="X206" s="138">
        <v>7241.675</v>
      </c>
      <c r="Y206" s="138">
        <v>7470.16</v>
      </c>
      <c r="Z206" s="138">
        <v>8256.548</v>
      </c>
      <c r="AA206" s="138">
        <v>6987.916</v>
      </c>
      <c r="AB206" s="138">
        <v>8473.247</v>
      </c>
      <c r="AC206" s="138">
        <v>8856.865</v>
      </c>
      <c r="AD206" s="138">
        <v>8134.551</v>
      </c>
      <c r="AE206" s="138">
        <v>0</v>
      </c>
      <c r="AF206" s="138">
        <v>0</v>
      </c>
    </row>
    <row r="207" spans="6:32" ht="13.5">
      <c r="F207" s="163" t="s">
        <v>205</v>
      </c>
      <c r="G207" s="164" t="s">
        <v>66</v>
      </c>
      <c r="H207" s="138">
        <v>0</v>
      </c>
      <c r="I207" s="138">
        <v>0</v>
      </c>
      <c r="J207" s="138">
        <v>0</v>
      </c>
      <c r="K207" s="138">
        <v>0</v>
      </c>
      <c r="L207" s="138">
        <v>0</v>
      </c>
      <c r="M207" s="138">
        <v>0</v>
      </c>
      <c r="N207" s="138">
        <v>0</v>
      </c>
      <c r="O207" s="138">
        <v>0</v>
      </c>
      <c r="P207" s="138">
        <v>0</v>
      </c>
      <c r="Q207" s="138">
        <v>0</v>
      </c>
      <c r="R207" s="138">
        <v>1646.4499999999998</v>
      </c>
      <c r="S207" s="138">
        <v>1895.75</v>
      </c>
      <c r="T207" s="138">
        <v>1628.2</v>
      </c>
      <c r="U207" s="138">
        <v>1780.45</v>
      </c>
      <c r="V207" s="138">
        <v>3241.4</v>
      </c>
      <c r="W207" s="138">
        <v>3277.35</v>
      </c>
      <c r="X207" s="138">
        <v>3283.55</v>
      </c>
      <c r="Y207" s="138">
        <v>3066.2</v>
      </c>
      <c r="Z207" s="138">
        <v>3638.15</v>
      </c>
      <c r="AA207" s="138">
        <v>3720.35</v>
      </c>
      <c r="AB207" s="138">
        <v>4011.85</v>
      </c>
      <c r="AC207" s="138">
        <v>4131.15</v>
      </c>
      <c r="AD207" s="138">
        <v>4543.85</v>
      </c>
      <c r="AE207" s="138">
        <v>0</v>
      </c>
      <c r="AF207" s="138">
        <v>0</v>
      </c>
    </row>
    <row r="208" spans="6:32" ht="13.5">
      <c r="F208" s="156" t="s">
        <v>207</v>
      </c>
      <c r="G208" s="153" t="s">
        <v>302</v>
      </c>
      <c r="H208" s="138">
        <v>0</v>
      </c>
      <c r="I208" s="138">
        <v>0</v>
      </c>
      <c r="J208" s="138">
        <v>0</v>
      </c>
      <c r="K208" s="138">
        <v>0</v>
      </c>
      <c r="L208" s="138">
        <v>0</v>
      </c>
      <c r="M208" s="138">
        <v>1091.8</v>
      </c>
      <c r="N208" s="138">
        <v>2571.3500000000004</v>
      </c>
      <c r="O208" s="138">
        <v>3165.15</v>
      </c>
      <c r="P208" s="138">
        <v>3773.5</v>
      </c>
      <c r="Q208" s="138">
        <v>3238.35</v>
      </c>
      <c r="R208" s="138">
        <v>2462.2999999999993</v>
      </c>
      <c r="S208" s="138">
        <v>4062.2</v>
      </c>
      <c r="T208" s="138">
        <v>3333.66</v>
      </c>
      <c r="U208" s="138">
        <v>4705.04</v>
      </c>
      <c r="V208" s="138">
        <v>4819.99</v>
      </c>
      <c r="W208" s="138">
        <v>4646.14</v>
      </c>
      <c r="X208" s="138">
        <v>4762.13</v>
      </c>
      <c r="Y208" s="138">
        <v>4476.01</v>
      </c>
      <c r="Z208" s="138">
        <v>4854.25</v>
      </c>
      <c r="AA208" s="138">
        <v>4431.3</v>
      </c>
      <c r="AB208" s="138">
        <v>5137.1</v>
      </c>
      <c r="AC208" s="138">
        <v>5012.35</v>
      </c>
      <c r="AD208" s="138">
        <v>4776.7</v>
      </c>
      <c r="AE208" s="138">
        <v>0</v>
      </c>
      <c r="AF208" s="138">
        <v>0</v>
      </c>
    </row>
    <row r="209" spans="6:32" ht="13.5">
      <c r="F209" s="159" t="s">
        <v>208</v>
      </c>
      <c r="G209" s="165" t="s">
        <v>74</v>
      </c>
      <c r="H209" s="138">
        <v>0</v>
      </c>
      <c r="I209" s="138">
        <v>0</v>
      </c>
      <c r="J209" s="138">
        <v>0</v>
      </c>
      <c r="K209" s="138">
        <v>0</v>
      </c>
      <c r="L209" s="138">
        <v>0</v>
      </c>
      <c r="M209" s="138">
        <v>0</v>
      </c>
      <c r="N209" s="138">
        <v>0</v>
      </c>
      <c r="O209" s="138">
        <v>0</v>
      </c>
      <c r="P209" s="138">
        <v>1772.8</v>
      </c>
      <c r="Q209" s="138">
        <v>1455.7</v>
      </c>
      <c r="R209" s="138">
        <v>1684.1</v>
      </c>
      <c r="S209" s="138">
        <v>1648.55</v>
      </c>
      <c r="T209" s="138">
        <v>1509.5</v>
      </c>
      <c r="U209" s="138">
        <v>1397.25</v>
      </c>
      <c r="V209" s="138">
        <v>1715.4</v>
      </c>
      <c r="W209" s="138">
        <v>1835.15</v>
      </c>
      <c r="X209" s="138">
        <v>1693.2</v>
      </c>
      <c r="Y209" s="138">
        <v>1649.45</v>
      </c>
      <c r="Z209" s="138">
        <v>1728</v>
      </c>
      <c r="AA209" s="138">
        <v>1678.75</v>
      </c>
      <c r="AB209" s="138">
        <v>1743.8</v>
      </c>
      <c r="AC209" s="138">
        <v>1245</v>
      </c>
      <c r="AD209" s="138">
        <v>1662.4</v>
      </c>
      <c r="AE209" s="138">
        <v>0</v>
      </c>
      <c r="AF209" s="138">
        <v>0</v>
      </c>
    </row>
    <row r="210" spans="6:32" ht="13.5">
      <c r="F210" s="143" t="s">
        <v>209</v>
      </c>
      <c r="G210" s="153" t="s">
        <v>72</v>
      </c>
      <c r="H210" s="138">
        <v>0</v>
      </c>
      <c r="I210" s="138">
        <v>0</v>
      </c>
      <c r="J210" s="138">
        <v>0</v>
      </c>
      <c r="K210" s="138">
        <v>0</v>
      </c>
      <c r="L210" s="138">
        <v>1667.9</v>
      </c>
      <c r="M210" s="138">
        <v>2025.4</v>
      </c>
      <c r="N210" s="138">
        <v>1466</v>
      </c>
      <c r="O210" s="138">
        <v>2001.5</v>
      </c>
      <c r="P210" s="138">
        <v>2012.175</v>
      </c>
      <c r="Q210" s="138">
        <v>2034.3</v>
      </c>
      <c r="R210" s="138">
        <v>1702.2</v>
      </c>
      <c r="S210" s="138">
        <v>1820.675</v>
      </c>
      <c r="T210" s="138">
        <v>1064.2</v>
      </c>
      <c r="U210" s="138">
        <v>1972.7</v>
      </c>
      <c r="V210" s="138">
        <v>1933.125</v>
      </c>
      <c r="W210" s="138">
        <v>1857.8</v>
      </c>
      <c r="X210" s="138">
        <v>1697.3</v>
      </c>
      <c r="Y210" s="138">
        <v>1866</v>
      </c>
      <c r="Z210" s="138">
        <v>2198.9</v>
      </c>
      <c r="AA210" s="138">
        <v>1942.8</v>
      </c>
      <c r="AB210" s="138">
        <v>1653.85</v>
      </c>
      <c r="AC210" s="138">
        <v>1911.55</v>
      </c>
      <c r="AD210" s="138">
        <v>2147.55</v>
      </c>
      <c r="AE210" s="138">
        <v>0</v>
      </c>
      <c r="AF210" s="138">
        <v>0</v>
      </c>
    </row>
    <row r="211" spans="6:32" ht="13.5">
      <c r="F211" s="143" t="s">
        <v>210</v>
      </c>
      <c r="G211" s="148" t="s">
        <v>51</v>
      </c>
      <c r="H211" s="138">
        <v>0</v>
      </c>
      <c r="I211" s="138">
        <v>0</v>
      </c>
      <c r="J211" s="138">
        <v>0</v>
      </c>
      <c r="K211" s="138">
        <v>0</v>
      </c>
      <c r="L211" s="138">
        <v>0</v>
      </c>
      <c r="M211" s="138">
        <v>0</v>
      </c>
      <c r="N211" s="138">
        <v>0</v>
      </c>
      <c r="O211" s="138">
        <v>3162.9</v>
      </c>
      <c r="P211" s="138">
        <v>3947.1</v>
      </c>
      <c r="Q211" s="138">
        <v>2120.45</v>
      </c>
      <c r="R211" s="138">
        <v>4767.05</v>
      </c>
      <c r="S211" s="138">
        <v>4443.05</v>
      </c>
      <c r="T211" s="138">
        <v>4773.05</v>
      </c>
      <c r="U211" s="138">
        <v>5442.3</v>
      </c>
      <c r="V211" s="138">
        <v>5577.45</v>
      </c>
      <c r="W211" s="138">
        <v>5401.4</v>
      </c>
      <c r="X211" s="138">
        <v>5482.65</v>
      </c>
      <c r="Y211" s="138">
        <v>5714.15</v>
      </c>
      <c r="Z211" s="138">
        <v>5707.25</v>
      </c>
      <c r="AA211" s="138">
        <v>5172.05</v>
      </c>
      <c r="AB211" s="138">
        <v>5727.45</v>
      </c>
      <c r="AC211" s="138">
        <v>4561.3</v>
      </c>
      <c r="AD211" s="138">
        <v>5830.95</v>
      </c>
      <c r="AE211" s="138">
        <v>0</v>
      </c>
      <c r="AF211" s="138">
        <v>0</v>
      </c>
    </row>
    <row r="212" spans="6:32" ht="13.5">
      <c r="F212" s="154" t="s">
        <v>206</v>
      </c>
      <c r="G212" s="140" t="s">
        <v>311</v>
      </c>
      <c r="H212" s="138">
        <v>0</v>
      </c>
      <c r="I212" s="138">
        <v>0</v>
      </c>
      <c r="J212" s="138">
        <v>0</v>
      </c>
      <c r="K212" s="138">
        <v>0</v>
      </c>
      <c r="L212" s="138">
        <v>3376.7</v>
      </c>
      <c r="M212" s="138">
        <v>3161.55</v>
      </c>
      <c r="N212" s="138">
        <v>3270.25</v>
      </c>
      <c r="O212" s="138">
        <v>4433.95</v>
      </c>
      <c r="P212" s="138">
        <v>4741.35</v>
      </c>
      <c r="Q212" s="138">
        <v>4766.65</v>
      </c>
      <c r="R212" s="138">
        <v>4452.9</v>
      </c>
      <c r="S212" s="138">
        <v>3544.45</v>
      </c>
      <c r="T212" s="138">
        <v>4465.85</v>
      </c>
      <c r="U212" s="138">
        <v>5120.95</v>
      </c>
      <c r="V212" s="138">
        <v>5208.4</v>
      </c>
      <c r="W212" s="138">
        <v>5126.8</v>
      </c>
      <c r="X212" s="138">
        <v>4607.35</v>
      </c>
      <c r="Y212" s="138">
        <v>5562.3</v>
      </c>
      <c r="Z212" s="138">
        <v>5551.2</v>
      </c>
      <c r="AA212" s="138">
        <v>5558.93</v>
      </c>
      <c r="AB212" s="138">
        <v>5615.81</v>
      </c>
      <c r="AC212" s="138">
        <v>5235.2</v>
      </c>
      <c r="AD212" s="138">
        <v>5905.94</v>
      </c>
      <c r="AE212" s="138">
        <v>0</v>
      </c>
      <c r="AF212" s="138">
        <v>0</v>
      </c>
    </row>
    <row r="213" spans="6:32" ht="13.5">
      <c r="F213" s="166" t="s">
        <v>228</v>
      </c>
      <c r="G213" s="153" t="s">
        <v>88</v>
      </c>
      <c r="H213" s="138">
        <v>0</v>
      </c>
      <c r="I213" s="138">
        <v>0</v>
      </c>
      <c r="J213" s="138">
        <v>0</v>
      </c>
      <c r="K213" s="138">
        <v>0</v>
      </c>
      <c r="L213" s="138">
        <v>0</v>
      </c>
      <c r="M213" s="138">
        <v>0</v>
      </c>
      <c r="N213" s="138">
        <v>2579.4</v>
      </c>
      <c r="O213" s="138">
        <v>5647.15</v>
      </c>
      <c r="P213" s="138">
        <v>6046.85</v>
      </c>
      <c r="Q213" s="138">
        <v>6323.85</v>
      </c>
      <c r="R213" s="138">
        <v>7166.9</v>
      </c>
      <c r="S213" s="138">
        <v>5302.9</v>
      </c>
      <c r="T213" s="138">
        <v>5164.5</v>
      </c>
      <c r="U213" s="138">
        <v>7045.7</v>
      </c>
      <c r="V213" s="138">
        <v>6979.05</v>
      </c>
      <c r="W213" s="138">
        <v>7267</v>
      </c>
      <c r="X213" s="138">
        <v>6297.7</v>
      </c>
      <c r="Y213" s="138">
        <v>7262.5</v>
      </c>
      <c r="Z213" s="138">
        <v>6896.05</v>
      </c>
      <c r="AA213" s="138">
        <v>6204.7</v>
      </c>
      <c r="AB213" s="138">
        <v>6087.6</v>
      </c>
      <c r="AC213" s="138">
        <v>7273.1</v>
      </c>
      <c r="AD213" s="138">
        <v>6470.8</v>
      </c>
      <c r="AE213" s="138">
        <v>0</v>
      </c>
      <c r="AF213" s="138">
        <v>0</v>
      </c>
    </row>
    <row r="214" spans="6:32" ht="13.5">
      <c r="F214" s="147" t="s">
        <v>211</v>
      </c>
      <c r="G214" s="165" t="s">
        <v>73</v>
      </c>
      <c r="H214" s="138">
        <v>0</v>
      </c>
      <c r="I214" s="138">
        <v>0</v>
      </c>
      <c r="J214" s="138">
        <v>0</v>
      </c>
      <c r="K214" s="138">
        <v>0</v>
      </c>
      <c r="L214" s="138">
        <v>0</v>
      </c>
      <c r="M214" s="138">
        <v>0</v>
      </c>
      <c r="N214" s="138">
        <v>0</v>
      </c>
      <c r="O214" s="138">
        <v>0</v>
      </c>
      <c r="P214" s="138">
        <v>745.65</v>
      </c>
      <c r="Q214" s="138">
        <v>1560.9</v>
      </c>
      <c r="R214" s="138">
        <v>1735.25</v>
      </c>
      <c r="S214" s="138">
        <v>1946.35</v>
      </c>
      <c r="T214" s="138">
        <v>1949.95</v>
      </c>
      <c r="U214" s="138">
        <v>1421.65</v>
      </c>
      <c r="V214" s="138">
        <v>1654</v>
      </c>
      <c r="W214" s="138">
        <v>2274.1</v>
      </c>
      <c r="X214" s="138">
        <v>2213.75</v>
      </c>
      <c r="Y214" s="138">
        <v>2089</v>
      </c>
      <c r="Z214" s="138">
        <v>2189.7</v>
      </c>
      <c r="AA214" s="138">
        <v>2224.3</v>
      </c>
      <c r="AB214" s="138">
        <v>2445.2</v>
      </c>
      <c r="AC214" s="138">
        <v>1824.2</v>
      </c>
      <c r="AD214" s="138">
        <v>2361.1</v>
      </c>
      <c r="AE214" s="138">
        <v>0</v>
      </c>
      <c r="AF214" s="138">
        <v>0</v>
      </c>
    </row>
    <row r="215" spans="6:32" ht="13.5">
      <c r="F215" s="147" t="s">
        <v>212</v>
      </c>
      <c r="G215" s="142" t="s">
        <v>61</v>
      </c>
      <c r="H215" s="138">
        <v>0</v>
      </c>
      <c r="I215" s="138">
        <v>0</v>
      </c>
      <c r="J215" s="138">
        <v>0</v>
      </c>
      <c r="K215" s="138">
        <v>1912.3</v>
      </c>
      <c r="L215" s="138">
        <v>2151.75</v>
      </c>
      <c r="M215" s="138">
        <v>2286</v>
      </c>
      <c r="N215" s="138">
        <v>4211.5</v>
      </c>
      <c r="O215" s="138">
        <v>1875.65</v>
      </c>
      <c r="P215" s="138">
        <v>4118.4</v>
      </c>
      <c r="Q215" s="138">
        <v>4382.4</v>
      </c>
      <c r="R215" s="138">
        <v>4350.45</v>
      </c>
      <c r="S215" s="138">
        <v>3071.7</v>
      </c>
      <c r="T215" s="138">
        <v>3067.25</v>
      </c>
      <c r="U215" s="138">
        <v>4145</v>
      </c>
      <c r="V215" s="138">
        <v>4901.1</v>
      </c>
      <c r="W215" s="138">
        <v>3387.3</v>
      </c>
      <c r="X215" s="138">
        <v>4078.2</v>
      </c>
      <c r="Y215" s="138">
        <v>5124.05</v>
      </c>
      <c r="Z215" s="138">
        <v>5234.75</v>
      </c>
      <c r="AA215" s="138">
        <v>4931.85</v>
      </c>
      <c r="AB215" s="138">
        <v>4760.7</v>
      </c>
      <c r="AC215" s="138">
        <v>4414.5</v>
      </c>
      <c r="AD215" s="138">
        <v>4962.7</v>
      </c>
      <c r="AE215" s="138">
        <v>0</v>
      </c>
      <c r="AF215" s="138">
        <v>0</v>
      </c>
    </row>
    <row r="216" spans="6:32" ht="13.5">
      <c r="F216" s="156" t="s">
        <v>213</v>
      </c>
      <c r="G216" s="142" t="s">
        <v>52</v>
      </c>
      <c r="H216" s="138">
        <v>0</v>
      </c>
      <c r="I216" s="138">
        <v>0</v>
      </c>
      <c r="J216" s="138">
        <v>0</v>
      </c>
      <c r="K216" s="138">
        <v>0</v>
      </c>
      <c r="L216" s="138">
        <v>0</v>
      </c>
      <c r="M216" s="138">
        <v>0</v>
      </c>
      <c r="N216" s="138">
        <v>0</v>
      </c>
      <c r="O216" s="138">
        <v>2023.95</v>
      </c>
      <c r="P216" s="138">
        <v>6584.900000000001</v>
      </c>
      <c r="Q216" s="138">
        <v>5701.05</v>
      </c>
      <c r="R216" s="138">
        <v>7035.3</v>
      </c>
      <c r="S216" s="138">
        <v>5118.35</v>
      </c>
      <c r="T216" s="138">
        <v>5163</v>
      </c>
      <c r="U216" s="138">
        <v>7125.55</v>
      </c>
      <c r="V216" s="138">
        <v>7643.95</v>
      </c>
      <c r="W216" s="138">
        <v>6542.3</v>
      </c>
      <c r="X216" s="138">
        <v>7603.65</v>
      </c>
      <c r="Y216" s="138">
        <v>7212.3</v>
      </c>
      <c r="Z216" s="138">
        <v>6765.9</v>
      </c>
      <c r="AA216" s="138">
        <v>6625.45</v>
      </c>
      <c r="AB216" s="138">
        <v>6540.8</v>
      </c>
      <c r="AC216" s="138">
        <v>6385.45</v>
      </c>
      <c r="AD216" s="138">
        <v>5094.85</v>
      </c>
      <c r="AE216" s="138">
        <v>0</v>
      </c>
      <c r="AF216" s="138">
        <v>0</v>
      </c>
    </row>
    <row r="217" spans="6:32" ht="13.5">
      <c r="F217" s="159" t="s">
        <v>184</v>
      </c>
      <c r="G217" s="146" t="s">
        <v>312</v>
      </c>
      <c r="H217" s="138">
        <v>0</v>
      </c>
      <c r="I217" s="138">
        <v>0</v>
      </c>
      <c r="J217" s="138">
        <v>0</v>
      </c>
      <c r="K217" s="138">
        <v>0</v>
      </c>
      <c r="L217" s="138">
        <v>0</v>
      </c>
      <c r="M217" s="138">
        <v>0</v>
      </c>
      <c r="N217" s="138">
        <v>0</v>
      </c>
      <c r="O217" s="138">
        <v>0</v>
      </c>
      <c r="P217" s="138">
        <v>0</v>
      </c>
      <c r="Q217" s="138">
        <v>0</v>
      </c>
      <c r="R217" s="138">
        <v>0</v>
      </c>
      <c r="S217" s="138">
        <v>0</v>
      </c>
      <c r="T217" s="138">
        <v>0</v>
      </c>
      <c r="U217" s="138">
        <v>0</v>
      </c>
      <c r="V217" s="138">
        <v>93.3</v>
      </c>
      <c r="W217" s="138">
        <v>2981.35</v>
      </c>
      <c r="X217" s="138">
        <v>2938.7</v>
      </c>
      <c r="Y217" s="138">
        <v>3806.25</v>
      </c>
      <c r="Z217" s="138">
        <v>6767.55</v>
      </c>
      <c r="AA217" s="138">
        <v>6224.55</v>
      </c>
      <c r="AB217" s="138">
        <v>6290.65</v>
      </c>
      <c r="AC217" s="138">
        <v>4555.6</v>
      </c>
      <c r="AD217" s="138">
        <v>5317.6</v>
      </c>
      <c r="AE217" s="138">
        <v>0</v>
      </c>
      <c r="AF217" s="138">
        <v>0</v>
      </c>
    </row>
    <row r="218" spans="6:32" ht="13.5">
      <c r="F218" s="167" t="s">
        <v>215</v>
      </c>
      <c r="G218" s="158" t="s">
        <v>53</v>
      </c>
      <c r="H218" s="138">
        <v>0</v>
      </c>
      <c r="I218" s="138">
        <v>0</v>
      </c>
      <c r="J218" s="138">
        <v>0</v>
      </c>
      <c r="K218" s="138">
        <v>0</v>
      </c>
      <c r="L218" s="138">
        <v>0</v>
      </c>
      <c r="M218" s="138">
        <v>0</v>
      </c>
      <c r="N218" s="138">
        <v>2352</v>
      </c>
      <c r="O218" s="138">
        <v>2172.2</v>
      </c>
      <c r="P218" s="138">
        <v>4619.2</v>
      </c>
      <c r="Q218" s="138">
        <v>2010.85</v>
      </c>
      <c r="R218" s="138">
        <v>5476.6</v>
      </c>
      <c r="S218" s="138">
        <v>5389.05</v>
      </c>
      <c r="T218" s="138">
        <v>5748.5</v>
      </c>
      <c r="U218" s="138">
        <v>6210.8</v>
      </c>
      <c r="V218" s="138">
        <v>6681.25</v>
      </c>
      <c r="W218" s="138">
        <v>6499.75</v>
      </c>
      <c r="X218" s="138">
        <v>7118.3</v>
      </c>
      <c r="Y218" s="138">
        <v>7211</v>
      </c>
      <c r="Z218" s="138">
        <v>6389.55</v>
      </c>
      <c r="AA218" s="138">
        <v>7059.3</v>
      </c>
      <c r="AB218" s="138">
        <v>7302.95</v>
      </c>
      <c r="AC218" s="138">
        <v>4941.15</v>
      </c>
      <c r="AD218" s="138">
        <v>7333.35</v>
      </c>
      <c r="AE218" s="138">
        <v>0</v>
      </c>
      <c r="AF218" s="138">
        <v>0</v>
      </c>
    </row>
    <row r="219" spans="6:32" ht="13.5">
      <c r="F219" s="143" t="s">
        <v>216</v>
      </c>
      <c r="G219" s="162" t="s">
        <v>87</v>
      </c>
      <c r="H219" s="138">
        <v>0</v>
      </c>
      <c r="I219" s="138">
        <v>0</v>
      </c>
      <c r="J219" s="138">
        <v>0</v>
      </c>
      <c r="K219" s="138">
        <v>0</v>
      </c>
      <c r="L219" s="138">
        <v>6609.7</v>
      </c>
      <c r="M219" s="138">
        <v>6707.15</v>
      </c>
      <c r="N219" s="138">
        <v>7309.35</v>
      </c>
      <c r="O219" s="138">
        <v>7012.85</v>
      </c>
      <c r="P219" s="138">
        <v>8140</v>
      </c>
      <c r="Q219" s="138">
        <v>7674.45</v>
      </c>
      <c r="R219" s="138">
        <v>5759.95</v>
      </c>
      <c r="S219" s="138">
        <v>6070.45</v>
      </c>
      <c r="T219" s="138">
        <v>8797.85</v>
      </c>
      <c r="U219" s="138">
        <v>8696.35</v>
      </c>
      <c r="V219" s="138">
        <v>8895.95</v>
      </c>
      <c r="W219" s="138">
        <v>8056.05</v>
      </c>
      <c r="X219" s="138">
        <v>8253.7</v>
      </c>
      <c r="Y219" s="138">
        <v>8323.3</v>
      </c>
      <c r="Z219" s="138">
        <v>7707.5</v>
      </c>
      <c r="AA219" s="138">
        <v>7923.1</v>
      </c>
      <c r="AB219" s="138">
        <v>7150.7</v>
      </c>
      <c r="AC219" s="138">
        <v>7574.6</v>
      </c>
      <c r="AD219" s="138">
        <v>8360.85</v>
      </c>
      <c r="AE219" s="138">
        <v>0</v>
      </c>
      <c r="AF219" s="138">
        <v>0</v>
      </c>
    </row>
    <row r="220" spans="6:32" ht="13.5">
      <c r="F220" s="150" t="s">
        <v>217</v>
      </c>
      <c r="G220" s="168" t="s">
        <v>75</v>
      </c>
      <c r="H220" s="138">
        <v>0</v>
      </c>
      <c r="I220" s="138">
        <v>0</v>
      </c>
      <c r="J220" s="138">
        <v>0</v>
      </c>
      <c r="K220" s="138">
        <v>0</v>
      </c>
      <c r="L220" s="138">
        <v>0</v>
      </c>
      <c r="M220" s="138">
        <v>1719</v>
      </c>
      <c r="N220" s="138">
        <v>4506.25</v>
      </c>
      <c r="O220" s="138">
        <v>4864.7</v>
      </c>
      <c r="P220" s="138">
        <v>4850.9</v>
      </c>
      <c r="Q220" s="138">
        <v>4566.8</v>
      </c>
      <c r="R220" s="138">
        <v>4973.25</v>
      </c>
      <c r="S220" s="138">
        <v>4463.25</v>
      </c>
      <c r="T220" s="138">
        <v>5633.1</v>
      </c>
      <c r="U220" s="138">
        <v>4037.45</v>
      </c>
      <c r="V220" s="138">
        <v>5541.75</v>
      </c>
      <c r="W220" s="138">
        <v>5848.9</v>
      </c>
      <c r="X220" s="138">
        <v>5468.9</v>
      </c>
      <c r="Y220" s="138">
        <v>5447.45</v>
      </c>
      <c r="Z220" s="138">
        <v>5526.15</v>
      </c>
      <c r="AA220" s="138">
        <v>5904.25</v>
      </c>
      <c r="AB220" s="138">
        <v>5365.45</v>
      </c>
      <c r="AC220" s="138">
        <v>5153.35</v>
      </c>
      <c r="AD220" s="138">
        <v>5998.5</v>
      </c>
      <c r="AE220" s="138">
        <v>0</v>
      </c>
      <c r="AF220" s="138">
        <v>0</v>
      </c>
    </row>
    <row r="221" spans="6:32" ht="13.5">
      <c r="F221" s="143" t="s">
        <v>218</v>
      </c>
      <c r="G221" s="153" t="s">
        <v>76</v>
      </c>
      <c r="H221" s="138">
        <v>0</v>
      </c>
      <c r="I221" s="138">
        <v>0</v>
      </c>
      <c r="J221" s="138">
        <v>0</v>
      </c>
      <c r="K221" s="138">
        <v>0</v>
      </c>
      <c r="L221" s="138">
        <v>0</v>
      </c>
      <c r="M221" s="138">
        <v>0</v>
      </c>
      <c r="N221" s="138">
        <v>0</v>
      </c>
      <c r="O221" s="138">
        <v>0</v>
      </c>
      <c r="P221" s="138">
        <v>0</v>
      </c>
      <c r="Q221" s="138">
        <v>7021.751</v>
      </c>
      <c r="R221" s="138">
        <v>9940.05</v>
      </c>
      <c r="S221" s="138">
        <v>7432.35</v>
      </c>
      <c r="T221" s="138">
        <v>7792.65</v>
      </c>
      <c r="U221" s="138">
        <v>11637.7</v>
      </c>
      <c r="V221" s="138">
        <v>11507.7</v>
      </c>
      <c r="W221" s="138">
        <v>12933.72</v>
      </c>
      <c r="X221" s="138">
        <v>13221.862</v>
      </c>
      <c r="Y221" s="138">
        <v>12074.768</v>
      </c>
      <c r="Z221" s="138">
        <v>12253.233</v>
      </c>
      <c r="AA221" s="138">
        <v>11913.726</v>
      </c>
      <c r="AB221" s="138">
        <v>12933.824</v>
      </c>
      <c r="AC221" s="138">
        <v>12848.944</v>
      </c>
      <c r="AD221" s="138">
        <v>13545.93</v>
      </c>
      <c r="AE221" s="138">
        <v>0</v>
      </c>
      <c r="AF221" s="138">
        <v>0</v>
      </c>
    </row>
    <row r="222" spans="6:32" ht="13.5">
      <c r="F222" s="150" t="s">
        <v>219</v>
      </c>
      <c r="G222" s="148" t="s">
        <v>54</v>
      </c>
      <c r="H222" s="138">
        <v>0</v>
      </c>
      <c r="I222" s="138">
        <v>0</v>
      </c>
      <c r="J222" s="138">
        <v>0</v>
      </c>
      <c r="K222" s="138">
        <v>0</v>
      </c>
      <c r="L222" s="138">
        <v>0</v>
      </c>
      <c r="M222" s="138">
        <v>0</v>
      </c>
      <c r="N222" s="138">
        <v>553</v>
      </c>
      <c r="O222" s="138">
        <v>3441.5</v>
      </c>
      <c r="P222" s="138">
        <v>4434</v>
      </c>
      <c r="Q222" s="138">
        <v>2827.5</v>
      </c>
      <c r="R222" s="138">
        <v>4861.5</v>
      </c>
      <c r="S222" s="138">
        <v>4797</v>
      </c>
      <c r="T222" s="138">
        <v>5460</v>
      </c>
      <c r="U222" s="138">
        <v>6052.5</v>
      </c>
      <c r="V222" s="138">
        <v>6040.5</v>
      </c>
      <c r="W222" s="138">
        <v>5958</v>
      </c>
      <c r="X222" s="138">
        <v>5989.5</v>
      </c>
      <c r="Y222" s="138">
        <v>5710.5</v>
      </c>
      <c r="Z222" s="138">
        <v>6088.5</v>
      </c>
      <c r="AA222" s="138">
        <v>5935.5</v>
      </c>
      <c r="AB222" s="138">
        <v>5962.5</v>
      </c>
      <c r="AC222" s="138">
        <v>6024</v>
      </c>
      <c r="AD222" s="138">
        <v>6177</v>
      </c>
      <c r="AE222" s="138">
        <v>0</v>
      </c>
      <c r="AF222" s="138">
        <v>0</v>
      </c>
    </row>
    <row r="223" spans="6:32" ht="13.5">
      <c r="F223" s="169" t="s">
        <v>220</v>
      </c>
      <c r="G223" s="153" t="s">
        <v>77</v>
      </c>
      <c r="H223" s="138">
        <v>0</v>
      </c>
      <c r="I223" s="138">
        <v>0</v>
      </c>
      <c r="J223" s="138">
        <v>0</v>
      </c>
      <c r="K223" s="138">
        <v>0</v>
      </c>
      <c r="L223" s="138">
        <v>0</v>
      </c>
      <c r="M223" s="138">
        <v>0</v>
      </c>
      <c r="N223" s="138">
        <v>0</v>
      </c>
      <c r="O223" s="138">
        <v>272.65</v>
      </c>
      <c r="P223" s="138">
        <v>2147.7999999999997</v>
      </c>
      <c r="Q223" s="138">
        <v>2120.05</v>
      </c>
      <c r="R223" s="138">
        <v>1956.2</v>
      </c>
      <c r="S223" s="138">
        <v>1951.1</v>
      </c>
      <c r="T223" s="138">
        <v>1680.8</v>
      </c>
      <c r="U223" s="138">
        <v>2692.699999999999</v>
      </c>
      <c r="V223" s="138">
        <v>2820.2</v>
      </c>
      <c r="W223" s="138">
        <v>2459.4</v>
      </c>
      <c r="X223" s="138">
        <v>2457.7</v>
      </c>
      <c r="Y223" s="138">
        <v>3017.3</v>
      </c>
      <c r="Z223" s="138">
        <v>2835.6</v>
      </c>
      <c r="AA223" s="138">
        <v>3138.35</v>
      </c>
      <c r="AB223" s="138">
        <v>2999.4</v>
      </c>
      <c r="AC223" s="138">
        <v>2954.5</v>
      </c>
      <c r="AD223" s="138">
        <v>2419.35</v>
      </c>
      <c r="AE223" s="138">
        <v>0</v>
      </c>
      <c r="AF223" s="138">
        <v>0</v>
      </c>
    </row>
    <row r="224" spans="6:32" ht="13.5">
      <c r="F224" s="150" t="s">
        <v>214</v>
      </c>
      <c r="G224" s="142" t="s">
        <v>313</v>
      </c>
      <c r="H224" s="138">
        <v>0</v>
      </c>
      <c r="I224" s="138">
        <v>0</v>
      </c>
      <c r="J224" s="138">
        <v>0</v>
      </c>
      <c r="K224" s="138">
        <v>6854.55</v>
      </c>
      <c r="L224" s="138">
        <v>6900.45</v>
      </c>
      <c r="M224" s="138">
        <v>7686.75</v>
      </c>
      <c r="N224" s="138">
        <v>6998.65</v>
      </c>
      <c r="O224" s="138">
        <v>5501.6</v>
      </c>
      <c r="P224" s="138">
        <v>6670.65</v>
      </c>
      <c r="Q224" s="138">
        <v>5395.1</v>
      </c>
      <c r="R224" s="138">
        <v>7017.3</v>
      </c>
      <c r="S224" s="138">
        <v>2875.7000000000003</v>
      </c>
      <c r="T224" s="138">
        <v>5539.55</v>
      </c>
      <c r="U224" s="138">
        <v>6889.05</v>
      </c>
      <c r="V224" s="138">
        <v>7458</v>
      </c>
      <c r="W224" s="138">
        <v>8200.1</v>
      </c>
      <c r="X224" s="138">
        <v>7339.6</v>
      </c>
      <c r="Y224" s="138">
        <v>6209.9</v>
      </c>
      <c r="Z224" s="138">
        <v>7556.35</v>
      </c>
      <c r="AA224" s="138">
        <v>7680.75</v>
      </c>
      <c r="AB224" s="138">
        <v>7189</v>
      </c>
      <c r="AC224" s="138">
        <v>5107.15</v>
      </c>
      <c r="AD224" s="138">
        <v>6738.55</v>
      </c>
      <c r="AE224" s="138">
        <v>0</v>
      </c>
      <c r="AF224" s="138">
        <v>0</v>
      </c>
    </row>
    <row r="225" spans="6:32" ht="13.5">
      <c r="F225" s="156" t="s">
        <v>221</v>
      </c>
      <c r="G225" s="153" t="s">
        <v>67</v>
      </c>
      <c r="H225" s="138">
        <v>0</v>
      </c>
      <c r="I225" s="138">
        <v>0</v>
      </c>
      <c r="J225" s="138">
        <v>0</v>
      </c>
      <c r="K225" s="138">
        <v>0</v>
      </c>
      <c r="L225" s="138">
        <v>0</v>
      </c>
      <c r="M225" s="138">
        <v>0</v>
      </c>
      <c r="N225" s="138">
        <v>0</v>
      </c>
      <c r="O225" s="138">
        <v>971.15</v>
      </c>
      <c r="P225" s="138">
        <v>2020.6</v>
      </c>
      <c r="Q225" s="138">
        <v>1734.4</v>
      </c>
      <c r="R225" s="138">
        <v>2048</v>
      </c>
      <c r="S225" s="138">
        <v>1680.5</v>
      </c>
      <c r="T225" s="138">
        <v>1579.75</v>
      </c>
      <c r="U225" s="138">
        <v>2105.5</v>
      </c>
      <c r="V225" s="138">
        <v>2102.25</v>
      </c>
      <c r="W225" s="138">
        <v>2444</v>
      </c>
      <c r="X225" s="138">
        <v>2132.5</v>
      </c>
      <c r="Y225" s="138">
        <v>2137.15</v>
      </c>
      <c r="Z225" s="138">
        <v>2595.45</v>
      </c>
      <c r="AA225" s="138">
        <v>2703.05</v>
      </c>
      <c r="AB225" s="138">
        <v>2170.3</v>
      </c>
      <c r="AC225" s="138">
        <v>2635.3</v>
      </c>
      <c r="AD225" s="138">
        <v>2512.3</v>
      </c>
      <c r="AE225" s="138">
        <v>0</v>
      </c>
      <c r="AF225" s="138">
        <v>0</v>
      </c>
    </row>
    <row r="226" spans="6:32" ht="13.5">
      <c r="F226" s="170" t="s">
        <v>222</v>
      </c>
      <c r="G226" s="153" t="s">
        <v>78</v>
      </c>
      <c r="H226" s="138">
        <v>0</v>
      </c>
      <c r="I226" s="138">
        <v>0</v>
      </c>
      <c r="J226" s="138">
        <v>0</v>
      </c>
      <c r="K226" s="138">
        <v>0</v>
      </c>
      <c r="L226" s="138">
        <v>0</v>
      </c>
      <c r="M226" s="138">
        <v>0</v>
      </c>
      <c r="N226" s="138">
        <v>919.6</v>
      </c>
      <c r="O226" s="138">
        <v>2728.4</v>
      </c>
      <c r="P226" s="138">
        <v>4357.25</v>
      </c>
      <c r="Q226" s="138">
        <v>4217.95</v>
      </c>
      <c r="R226" s="138">
        <v>3621.3</v>
      </c>
      <c r="S226" s="138">
        <v>3858.1</v>
      </c>
      <c r="T226" s="138">
        <v>4397.6</v>
      </c>
      <c r="U226" s="138">
        <v>4203.2</v>
      </c>
      <c r="V226" s="138">
        <v>3795.95</v>
      </c>
      <c r="W226" s="138">
        <v>5006.9</v>
      </c>
      <c r="X226" s="138">
        <v>4010.6</v>
      </c>
      <c r="Y226" s="138">
        <v>4625.75</v>
      </c>
      <c r="Z226" s="138">
        <v>5248.45</v>
      </c>
      <c r="AA226" s="138">
        <v>4975.95</v>
      </c>
      <c r="AB226" s="138">
        <v>5547.6</v>
      </c>
      <c r="AC226" s="138">
        <v>4932.9</v>
      </c>
      <c r="AD226" s="138">
        <v>5385.2</v>
      </c>
      <c r="AE226" s="138">
        <v>0</v>
      </c>
      <c r="AF226" s="138">
        <v>0</v>
      </c>
    </row>
    <row r="227" spans="6:32" ht="13.5">
      <c r="F227" s="161" t="s">
        <v>223</v>
      </c>
      <c r="G227" s="153" t="s">
        <v>55</v>
      </c>
      <c r="H227" s="138">
        <v>0</v>
      </c>
      <c r="I227" s="138">
        <v>0</v>
      </c>
      <c r="J227" s="138">
        <v>0</v>
      </c>
      <c r="K227" s="138">
        <v>0</v>
      </c>
      <c r="L227" s="138">
        <v>0</v>
      </c>
      <c r="M227" s="138">
        <v>0</v>
      </c>
      <c r="N227" s="138">
        <v>0</v>
      </c>
      <c r="O227" s="138">
        <v>0</v>
      </c>
      <c r="P227" s="138">
        <v>2541.5</v>
      </c>
      <c r="Q227" s="138">
        <v>4373.05</v>
      </c>
      <c r="R227" s="138">
        <v>4677.4</v>
      </c>
      <c r="S227" s="138">
        <v>3866.4</v>
      </c>
      <c r="T227" s="138">
        <v>4894.95</v>
      </c>
      <c r="U227" s="138">
        <v>4996.5</v>
      </c>
      <c r="V227" s="138">
        <v>4882.36</v>
      </c>
      <c r="W227" s="138">
        <v>4863.2</v>
      </c>
      <c r="X227" s="138">
        <v>5251.45</v>
      </c>
      <c r="Y227" s="138">
        <v>5952.45</v>
      </c>
      <c r="Z227" s="138">
        <v>5854.55</v>
      </c>
      <c r="AA227" s="138">
        <v>6475.85</v>
      </c>
      <c r="AB227" s="138">
        <v>5756.65</v>
      </c>
      <c r="AC227" s="138">
        <v>5883.9</v>
      </c>
      <c r="AD227" s="138">
        <v>5841.9</v>
      </c>
      <c r="AE227" s="138">
        <v>0</v>
      </c>
      <c r="AF227" s="138">
        <v>0</v>
      </c>
    </row>
    <row r="228" spans="6:32" ht="13.5">
      <c r="F228" s="150" t="s">
        <v>181</v>
      </c>
      <c r="G228" s="171" t="s">
        <v>81</v>
      </c>
      <c r="H228" s="138">
        <v>0</v>
      </c>
      <c r="I228" s="138">
        <v>0</v>
      </c>
      <c r="J228" s="138">
        <v>0</v>
      </c>
      <c r="K228" s="138">
        <v>0</v>
      </c>
      <c r="L228" s="138">
        <v>0</v>
      </c>
      <c r="M228" s="138">
        <v>0</v>
      </c>
      <c r="N228" s="138">
        <v>0</v>
      </c>
      <c r="O228" s="138">
        <v>0</v>
      </c>
      <c r="P228" s="138">
        <v>44</v>
      </c>
      <c r="Q228" s="138">
        <v>1931.5</v>
      </c>
      <c r="R228" s="138">
        <v>1497</v>
      </c>
      <c r="S228" s="138">
        <v>3751.5</v>
      </c>
      <c r="T228" s="138">
        <v>4396.5</v>
      </c>
      <c r="U228" s="138">
        <v>4471.5</v>
      </c>
      <c r="V228" s="138">
        <v>4797</v>
      </c>
      <c r="W228" s="138">
        <v>5278.5</v>
      </c>
      <c r="X228" s="138">
        <v>5616</v>
      </c>
      <c r="Y228" s="138">
        <v>3120</v>
      </c>
      <c r="Z228" s="138">
        <v>4888.5</v>
      </c>
      <c r="AA228" s="138">
        <v>5725.5</v>
      </c>
      <c r="AB228" s="138">
        <v>5418</v>
      </c>
      <c r="AC228" s="138">
        <v>4128</v>
      </c>
      <c r="AD228" s="138">
        <v>5602.5</v>
      </c>
      <c r="AE228" s="138">
        <v>0</v>
      </c>
      <c r="AF228" s="138">
        <v>0</v>
      </c>
    </row>
    <row r="229" spans="6:32" ht="13.5">
      <c r="F229" s="161" t="s">
        <v>224</v>
      </c>
      <c r="G229" s="165" t="s">
        <v>68</v>
      </c>
      <c r="H229" s="138">
        <v>0</v>
      </c>
      <c r="I229" s="138">
        <v>0</v>
      </c>
      <c r="J229" s="138">
        <v>0</v>
      </c>
      <c r="K229" s="138">
        <v>0</v>
      </c>
      <c r="L229" s="138">
        <v>0</v>
      </c>
      <c r="M229" s="138">
        <v>0</v>
      </c>
      <c r="N229" s="138">
        <v>0</v>
      </c>
      <c r="O229" s="138">
        <v>640.3</v>
      </c>
      <c r="P229" s="138">
        <v>1486.8</v>
      </c>
      <c r="Q229" s="138">
        <v>1491.2</v>
      </c>
      <c r="R229" s="138">
        <v>2690.5</v>
      </c>
      <c r="S229" s="138">
        <v>3147.4</v>
      </c>
      <c r="T229" s="138">
        <v>3526.05</v>
      </c>
      <c r="U229" s="138">
        <v>1833.65</v>
      </c>
      <c r="V229" s="138">
        <v>2385.6</v>
      </c>
      <c r="W229" s="138">
        <v>3510.9</v>
      </c>
      <c r="X229" s="138">
        <v>3671</v>
      </c>
      <c r="Y229" s="138">
        <v>3581.15</v>
      </c>
      <c r="Z229" s="138">
        <v>3238.85</v>
      </c>
      <c r="AA229" s="138">
        <v>3346.5</v>
      </c>
      <c r="AB229" s="138">
        <v>3645.5</v>
      </c>
      <c r="AC229" s="138">
        <v>2327.85</v>
      </c>
      <c r="AD229" s="138">
        <v>3810.9</v>
      </c>
      <c r="AE229" s="138">
        <v>0</v>
      </c>
      <c r="AF229" s="138">
        <v>0</v>
      </c>
    </row>
    <row r="230" spans="6:32" ht="13.5">
      <c r="F230" s="150" t="s">
        <v>225</v>
      </c>
      <c r="G230" s="146" t="s">
        <v>79</v>
      </c>
      <c r="H230" s="138">
        <v>0</v>
      </c>
      <c r="I230" s="138">
        <v>0</v>
      </c>
      <c r="J230" s="138">
        <v>0</v>
      </c>
      <c r="K230" s="138">
        <v>0</v>
      </c>
      <c r="L230" s="138">
        <v>0</v>
      </c>
      <c r="M230" s="138">
        <v>0</v>
      </c>
      <c r="N230" s="138">
        <v>0</v>
      </c>
      <c r="O230" s="138">
        <v>0</v>
      </c>
      <c r="P230" s="138">
        <v>0</v>
      </c>
      <c r="Q230" s="138">
        <v>0</v>
      </c>
      <c r="R230" s="138">
        <v>0</v>
      </c>
      <c r="S230" s="138">
        <v>0</v>
      </c>
      <c r="T230" s="138">
        <v>0</v>
      </c>
      <c r="U230" s="138">
        <v>0</v>
      </c>
      <c r="V230" s="138">
        <v>2308.5</v>
      </c>
      <c r="W230" s="138">
        <v>3004.5</v>
      </c>
      <c r="X230" s="138">
        <v>3226.5</v>
      </c>
      <c r="Y230" s="138">
        <v>3282</v>
      </c>
      <c r="Z230" s="138">
        <v>4436.4</v>
      </c>
      <c r="AA230" s="138">
        <v>4153.5</v>
      </c>
      <c r="AB230" s="138">
        <v>3987.5</v>
      </c>
      <c r="AC230" s="138">
        <v>4197.5</v>
      </c>
      <c r="AD230" s="138">
        <v>4019.7</v>
      </c>
      <c r="AE230" s="138">
        <v>0</v>
      </c>
      <c r="AF230" s="138">
        <v>0</v>
      </c>
    </row>
    <row r="231" spans="6:32" ht="13.5">
      <c r="F231" s="155" t="s">
        <v>226</v>
      </c>
      <c r="G231" s="148" t="s">
        <v>56</v>
      </c>
      <c r="H231" s="138">
        <v>0</v>
      </c>
      <c r="I231" s="138">
        <v>0</v>
      </c>
      <c r="J231" s="138">
        <v>0</v>
      </c>
      <c r="K231" s="138">
        <v>0</v>
      </c>
      <c r="L231" s="138">
        <v>0</v>
      </c>
      <c r="M231" s="138">
        <v>0</v>
      </c>
      <c r="N231" s="138">
        <v>0</v>
      </c>
      <c r="O231" s="138">
        <v>0</v>
      </c>
      <c r="P231" s="138">
        <v>0</v>
      </c>
      <c r="Q231" s="138">
        <v>0</v>
      </c>
      <c r="R231" s="138">
        <v>0</v>
      </c>
      <c r="S231" s="138">
        <v>0</v>
      </c>
      <c r="T231" s="138">
        <v>2644.1</v>
      </c>
      <c r="U231" s="138">
        <v>3056.2</v>
      </c>
      <c r="V231" s="138">
        <v>4899.5</v>
      </c>
      <c r="W231" s="138">
        <v>5312.5</v>
      </c>
      <c r="X231" s="138">
        <v>5635.25</v>
      </c>
      <c r="Y231" s="138">
        <v>4866</v>
      </c>
      <c r="Z231" s="138">
        <v>5031.2</v>
      </c>
      <c r="AA231" s="138">
        <v>6481.75</v>
      </c>
      <c r="AB231" s="138">
        <v>6295.3</v>
      </c>
      <c r="AC231" s="138">
        <v>6012.2</v>
      </c>
      <c r="AD231" s="138">
        <v>6459.6</v>
      </c>
      <c r="AE231" s="138">
        <v>0</v>
      </c>
      <c r="AF231" s="138">
        <v>0</v>
      </c>
    </row>
    <row r="232" spans="6:32" ht="13.5">
      <c r="F232" s="172" t="s">
        <v>227</v>
      </c>
      <c r="G232" s="153" t="s">
        <v>46</v>
      </c>
      <c r="H232" s="138">
        <v>0</v>
      </c>
      <c r="I232" s="138">
        <v>0</v>
      </c>
      <c r="J232" s="138">
        <v>0</v>
      </c>
      <c r="K232" s="138">
        <v>0</v>
      </c>
      <c r="L232" s="138">
        <v>0</v>
      </c>
      <c r="M232" s="138">
        <v>0</v>
      </c>
      <c r="N232" s="138">
        <v>6944.5</v>
      </c>
      <c r="O232" s="138">
        <v>7619</v>
      </c>
      <c r="P232" s="138">
        <v>8413.1</v>
      </c>
      <c r="Q232" s="138">
        <v>8971.8</v>
      </c>
      <c r="R232" s="138">
        <v>6890.95</v>
      </c>
      <c r="S232" s="138">
        <v>8743.55</v>
      </c>
      <c r="T232" s="138">
        <v>9473.7</v>
      </c>
      <c r="U232" s="138">
        <v>9317.95</v>
      </c>
      <c r="V232" s="138">
        <v>9841.1</v>
      </c>
      <c r="W232" s="138">
        <v>10106.55</v>
      </c>
      <c r="X232" s="138">
        <v>10064.15</v>
      </c>
      <c r="Y232" s="138">
        <v>9588.2</v>
      </c>
      <c r="Z232" s="138">
        <v>10238.9</v>
      </c>
      <c r="AA232" s="138">
        <v>10952.5</v>
      </c>
      <c r="AB232" s="138">
        <v>10097.45</v>
      </c>
      <c r="AC232" s="138">
        <v>9015.5</v>
      </c>
      <c r="AD232" s="138">
        <v>11029.95</v>
      </c>
      <c r="AE232" s="138">
        <v>0</v>
      </c>
      <c r="AF232" s="138">
        <v>0</v>
      </c>
    </row>
    <row r="233" spans="6:32" ht="13.5">
      <c r="F233" s="173" t="s">
        <v>314</v>
      </c>
      <c r="G233" s="132" t="s">
        <v>315</v>
      </c>
      <c r="H233" s="138">
        <v>0</v>
      </c>
      <c r="I233" s="138">
        <v>0</v>
      </c>
      <c r="J233" s="138">
        <v>0</v>
      </c>
      <c r="K233" s="138">
        <v>8766.85</v>
      </c>
      <c r="L233" s="138">
        <v>28266.109237</v>
      </c>
      <c r="M233" s="138">
        <v>37191.366763</v>
      </c>
      <c r="N233" s="138">
        <v>80860.75700000001</v>
      </c>
      <c r="O233" s="138">
        <v>113142.05499999998</v>
      </c>
      <c r="P233" s="138">
        <v>163444.905</v>
      </c>
      <c r="Q233" s="138">
        <v>170511.56199999998</v>
      </c>
      <c r="R233" s="138">
        <v>190811.898</v>
      </c>
      <c r="S233" s="138">
        <v>184960.55500000002</v>
      </c>
      <c r="T233" s="138">
        <v>205912.429</v>
      </c>
      <c r="U233" s="138">
        <v>222846.12900000002</v>
      </c>
      <c r="V233" s="138">
        <v>242319.39300000004</v>
      </c>
      <c r="W233" s="138">
        <v>255310.19497822016</v>
      </c>
      <c r="X233" s="138">
        <v>251958.2768284745</v>
      </c>
      <c r="Y233" s="138">
        <v>253830.652</v>
      </c>
      <c r="Z233" s="138">
        <v>265141.012</v>
      </c>
      <c r="AA233" s="138">
        <v>270415.417</v>
      </c>
      <c r="AB233" s="138">
        <v>269113.655</v>
      </c>
      <c r="AC233" s="138">
        <v>256140.307</v>
      </c>
      <c r="AD233" s="138">
        <v>274193.313</v>
      </c>
      <c r="AE233" s="138">
        <v>0</v>
      </c>
      <c r="AF233" s="138">
        <v>0</v>
      </c>
    </row>
    <row r="234" spans="6:32" ht="13.5">
      <c r="F234" s="173"/>
      <c r="G234" s="132" t="s">
        <v>316</v>
      </c>
      <c r="H234" s="138">
        <v>0</v>
      </c>
      <c r="I234" s="138">
        <v>0</v>
      </c>
      <c r="J234" s="138">
        <v>0</v>
      </c>
      <c r="K234" s="138">
        <v>8766.85</v>
      </c>
      <c r="L234" s="138">
        <v>28266.109237</v>
      </c>
      <c r="M234" s="138">
        <v>37191.366763</v>
      </c>
      <c r="N234" s="138">
        <v>80860.75700000001</v>
      </c>
      <c r="O234" s="138">
        <v>113142.05499999998</v>
      </c>
      <c r="P234" s="138">
        <v>163444.905</v>
      </c>
      <c r="Q234" s="138">
        <v>170511.56199999998</v>
      </c>
      <c r="R234" s="138">
        <v>190811.898</v>
      </c>
      <c r="S234" s="138">
        <v>184960.55500000002</v>
      </c>
      <c r="T234" s="138">
        <v>205912.429</v>
      </c>
      <c r="U234" s="138">
        <v>222846.12900000002</v>
      </c>
      <c r="V234" s="138">
        <v>242319.39300000004</v>
      </c>
      <c r="W234" s="138">
        <v>255310.19497822016</v>
      </c>
      <c r="X234" s="138">
        <v>251958.2768284745</v>
      </c>
      <c r="Y234" s="138">
        <f aca="true" t="shared" si="4" ref="Y234:AD234">SUM(Y182:Y232)</f>
        <v>253830.65199999994</v>
      </c>
      <c r="Z234" s="138">
        <f t="shared" si="4"/>
        <v>265141.012</v>
      </c>
      <c r="AA234" s="138">
        <f t="shared" si="4"/>
        <v>270415.417</v>
      </c>
      <c r="AB234" s="138">
        <f t="shared" si="4"/>
        <v>269113.655</v>
      </c>
      <c r="AC234" s="138">
        <f t="shared" si="4"/>
        <v>256140.307</v>
      </c>
      <c r="AD234" s="138">
        <f t="shared" si="4"/>
        <v>274193.313</v>
      </c>
      <c r="AE234" s="138">
        <v>0</v>
      </c>
      <c r="AF234" s="138">
        <v>0</v>
      </c>
    </row>
    <row r="235" spans="6:32" ht="13.5">
      <c r="F235" s="132"/>
      <c r="G235" s="174" t="s">
        <v>317</v>
      </c>
      <c r="H235" s="175">
        <v>0</v>
      </c>
      <c r="I235" s="175">
        <v>0</v>
      </c>
      <c r="J235" s="175">
        <v>0</v>
      </c>
      <c r="K235" s="175">
        <v>0</v>
      </c>
      <c r="L235" s="175">
        <v>0</v>
      </c>
      <c r="M235" s="175">
        <v>0</v>
      </c>
      <c r="N235" s="175">
        <v>0</v>
      </c>
      <c r="O235" s="175">
        <v>0</v>
      </c>
      <c r="P235" s="175">
        <v>0</v>
      </c>
      <c r="Q235" s="175">
        <v>0</v>
      </c>
      <c r="R235" s="175">
        <v>0</v>
      </c>
      <c r="S235" s="175">
        <v>0</v>
      </c>
      <c r="T235" s="175">
        <v>0</v>
      </c>
      <c r="U235" s="175">
        <v>0</v>
      </c>
      <c r="V235" s="175">
        <v>0</v>
      </c>
      <c r="W235" s="175">
        <v>0</v>
      </c>
      <c r="X235" s="175">
        <v>0</v>
      </c>
      <c r="Y235" s="175">
        <f aca="true" t="shared" si="5" ref="Y235:AD235">Y233-Y234</f>
        <v>0</v>
      </c>
      <c r="Z235" s="175">
        <f t="shared" si="5"/>
        <v>0</v>
      </c>
      <c r="AA235" s="175">
        <f t="shared" si="5"/>
        <v>0</v>
      </c>
      <c r="AB235" s="175">
        <f t="shared" si="5"/>
        <v>0</v>
      </c>
      <c r="AC235" s="175">
        <f t="shared" si="5"/>
        <v>0</v>
      </c>
      <c r="AD235" s="175">
        <f t="shared" si="5"/>
        <v>0</v>
      </c>
      <c r="AE235" s="175">
        <v>0</v>
      </c>
      <c r="AF235" s="175">
        <v>0</v>
      </c>
    </row>
  </sheetData>
  <sheetProtection/>
  <conditionalFormatting sqref="D3:D53">
    <cfRule type="cellIs" priority="2" dxfId="0" operator="greaterThan">
      <formula>+TODAY()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0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7.140625" style="0" bestFit="1" customWidth="1"/>
    <col min="2" max="2" width="34.8515625" style="0" bestFit="1" customWidth="1"/>
    <col min="3" max="3" width="49.00390625" style="0" bestFit="1" customWidth="1"/>
    <col min="4" max="4" width="15.7109375" style="0" bestFit="1" customWidth="1"/>
    <col min="5" max="5" width="20.8515625" style="0" bestFit="1" customWidth="1"/>
    <col min="6" max="6" width="11.7109375" style="0" bestFit="1" customWidth="1"/>
    <col min="7" max="7" width="25.421875" style="0" bestFit="1" customWidth="1"/>
    <col min="8" max="8" width="50.57421875" style="11" bestFit="1" customWidth="1"/>
    <col min="11" max="11" width="13.28125" style="0" bestFit="1" customWidth="1"/>
  </cols>
  <sheetData>
    <row r="1" spans="1:8" ht="12.75">
      <c r="A1" s="13" t="s">
        <v>106</v>
      </c>
      <c r="B1" s="13" t="s">
        <v>107</v>
      </c>
      <c r="C1" s="13" t="s">
        <v>108</v>
      </c>
      <c r="D1" s="13" t="s">
        <v>109</v>
      </c>
      <c r="E1" s="13" t="s">
        <v>110</v>
      </c>
      <c r="F1" s="13" t="s">
        <v>111</v>
      </c>
      <c r="G1" s="13" t="s">
        <v>112</v>
      </c>
      <c r="H1" s="13" t="s">
        <v>232</v>
      </c>
    </row>
    <row r="2" spans="1:8" s="14" customFormat="1" ht="12.75">
      <c r="A2" s="12">
        <v>3000</v>
      </c>
      <c r="B2" s="14" t="s">
        <v>8</v>
      </c>
      <c r="C2" s="15" t="s">
        <v>119</v>
      </c>
      <c r="D2" s="17" t="s">
        <v>117</v>
      </c>
      <c r="E2" s="17" t="s">
        <v>118</v>
      </c>
      <c r="F2" s="12">
        <v>3</v>
      </c>
      <c r="G2" s="18" t="s">
        <v>116</v>
      </c>
      <c r="H2" s="21" t="s">
        <v>5</v>
      </c>
    </row>
    <row r="3" spans="1:8" s="14" customFormat="1" ht="12.75">
      <c r="A3" s="12">
        <v>3001</v>
      </c>
      <c r="B3" s="14" t="s">
        <v>9</v>
      </c>
      <c r="C3" s="15" t="s">
        <v>119</v>
      </c>
      <c r="D3" s="17" t="s">
        <v>117</v>
      </c>
      <c r="E3" s="17" t="s">
        <v>118</v>
      </c>
      <c r="F3" s="12">
        <v>3</v>
      </c>
      <c r="G3" s="18" t="s">
        <v>116</v>
      </c>
      <c r="H3" s="21" t="s">
        <v>5</v>
      </c>
    </row>
    <row r="4" spans="1:8" s="14" customFormat="1" ht="12.75">
      <c r="A4" s="12">
        <v>3002</v>
      </c>
      <c r="B4" s="14" t="s">
        <v>10</v>
      </c>
      <c r="C4" s="15" t="s">
        <v>119</v>
      </c>
      <c r="D4" s="17" t="s">
        <v>117</v>
      </c>
      <c r="E4" s="17" t="s">
        <v>118</v>
      </c>
      <c r="F4" s="12">
        <v>3</v>
      </c>
      <c r="G4" s="18" t="s">
        <v>116</v>
      </c>
      <c r="H4" s="21" t="s">
        <v>5</v>
      </c>
    </row>
    <row r="5" spans="1:8" s="14" customFormat="1" ht="12.75">
      <c r="A5" s="12">
        <v>3003</v>
      </c>
      <c r="B5" s="16" t="s">
        <v>114</v>
      </c>
      <c r="C5" s="15" t="s">
        <v>119</v>
      </c>
      <c r="D5" s="17" t="s">
        <v>117</v>
      </c>
      <c r="E5" s="17" t="s">
        <v>118</v>
      </c>
      <c r="F5" s="12">
        <v>3</v>
      </c>
      <c r="G5" s="18" t="s">
        <v>116</v>
      </c>
      <c r="H5" s="21" t="s">
        <v>5</v>
      </c>
    </row>
    <row r="6" spans="1:8" s="14" customFormat="1" ht="12.75">
      <c r="A6" s="12">
        <v>3004</v>
      </c>
      <c r="B6" s="15" t="s">
        <v>115</v>
      </c>
      <c r="C6" s="15" t="s">
        <v>119</v>
      </c>
      <c r="D6" s="17" t="s">
        <v>117</v>
      </c>
      <c r="E6" s="17" t="s">
        <v>118</v>
      </c>
      <c r="F6" s="12">
        <v>3</v>
      </c>
      <c r="G6" s="18" t="s">
        <v>116</v>
      </c>
      <c r="H6" s="21" t="s">
        <v>5</v>
      </c>
    </row>
    <row r="7" spans="1:8" s="14" customFormat="1" ht="12.75">
      <c r="A7" s="12">
        <v>3005</v>
      </c>
      <c r="B7" s="14" t="s">
        <v>8</v>
      </c>
      <c r="C7" s="15" t="s">
        <v>120</v>
      </c>
      <c r="D7" s="17" t="s">
        <v>117</v>
      </c>
      <c r="E7" s="17" t="s">
        <v>118</v>
      </c>
      <c r="F7" s="12">
        <v>3</v>
      </c>
      <c r="G7" s="18" t="s">
        <v>116</v>
      </c>
      <c r="H7" s="21" t="s">
        <v>5</v>
      </c>
    </row>
    <row r="8" spans="1:8" s="14" customFormat="1" ht="12.75">
      <c r="A8" s="12">
        <v>3006</v>
      </c>
      <c r="B8" s="14" t="s">
        <v>9</v>
      </c>
      <c r="C8" s="15" t="s">
        <v>120</v>
      </c>
      <c r="D8" s="17" t="s">
        <v>117</v>
      </c>
      <c r="E8" s="17" t="s">
        <v>118</v>
      </c>
      <c r="F8" s="12">
        <v>3</v>
      </c>
      <c r="G8" s="18" t="s">
        <v>116</v>
      </c>
      <c r="H8" s="21" t="s">
        <v>5</v>
      </c>
    </row>
    <row r="9" spans="1:8" s="14" customFormat="1" ht="12.75">
      <c r="A9" s="12">
        <v>3007</v>
      </c>
      <c r="B9" s="14" t="s">
        <v>10</v>
      </c>
      <c r="C9" s="15" t="s">
        <v>120</v>
      </c>
      <c r="D9" s="17" t="s">
        <v>117</v>
      </c>
      <c r="E9" s="17" t="s">
        <v>118</v>
      </c>
      <c r="F9" s="12">
        <v>3</v>
      </c>
      <c r="G9" s="18" t="s">
        <v>116</v>
      </c>
      <c r="H9" s="21" t="s">
        <v>5</v>
      </c>
    </row>
    <row r="10" spans="1:8" s="14" customFormat="1" ht="12.75">
      <c r="A10" s="12">
        <v>3008</v>
      </c>
      <c r="B10" s="16" t="s">
        <v>114</v>
      </c>
      <c r="C10" s="15" t="s">
        <v>120</v>
      </c>
      <c r="D10" s="17" t="s">
        <v>117</v>
      </c>
      <c r="E10" s="17" t="s">
        <v>118</v>
      </c>
      <c r="F10" s="12">
        <v>3</v>
      </c>
      <c r="G10" s="18" t="s">
        <v>116</v>
      </c>
      <c r="H10" s="21" t="s">
        <v>5</v>
      </c>
    </row>
    <row r="11" spans="1:8" s="14" customFormat="1" ht="12.75">
      <c r="A11" s="12">
        <v>3009</v>
      </c>
      <c r="B11" s="15" t="s">
        <v>115</v>
      </c>
      <c r="C11" s="15" t="s">
        <v>120</v>
      </c>
      <c r="D11" s="17" t="s">
        <v>117</v>
      </c>
      <c r="E11" s="17" t="s">
        <v>118</v>
      </c>
      <c r="F11" s="12">
        <v>3</v>
      </c>
      <c r="G11" s="18" t="s">
        <v>116</v>
      </c>
      <c r="H11" s="21" t="s">
        <v>5</v>
      </c>
    </row>
    <row r="12" spans="1:8" s="14" customFormat="1" ht="12.75">
      <c r="A12" s="12">
        <v>3010</v>
      </c>
      <c r="B12" s="14" t="s">
        <v>8</v>
      </c>
      <c r="C12" s="15" t="s">
        <v>121</v>
      </c>
      <c r="D12" s="17" t="s">
        <v>117</v>
      </c>
      <c r="E12" s="17" t="s">
        <v>118</v>
      </c>
      <c r="F12" s="12">
        <v>3</v>
      </c>
      <c r="G12" s="18" t="s">
        <v>116</v>
      </c>
      <c r="H12" s="21" t="s">
        <v>5</v>
      </c>
    </row>
    <row r="13" spans="1:8" s="14" customFormat="1" ht="12.75">
      <c r="A13" s="12">
        <v>3011</v>
      </c>
      <c r="B13" s="14" t="s">
        <v>9</v>
      </c>
      <c r="C13" s="15" t="s">
        <v>121</v>
      </c>
      <c r="D13" s="17" t="s">
        <v>117</v>
      </c>
      <c r="E13" s="17" t="s">
        <v>118</v>
      </c>
      <c r="F13" s="12">
        <v>3</v>
      </c>
      <c r="G13" s="18" t="s">
        <v>116</v>
      </c>
      <c r="H13" s="21" t="s">
        <v>5</v>
      </c>
    </row>
    <row r="14" spans="1:8" s="14" customFormat="1" ht="12.75">
      <c r="A14" s="12">
        <v>3012</v>
      </c>
      <c r="B14" s="14" t="s">
        <v>10</v>
      </c>
      <c r="C14" s="15" t="s">
        <v>121</v>
      </c>
      <c r="D14" s="17" t="s">
        <v>117</v>
      </c>
      <c r="E14" s="17" t="s">
        <v>118</v>
      </c>
      <c r="F14" s="12">
        <v>3</v>
      </c>
      <c r="G14" s="18" t="s">
        <v>116</v>
      </c>
      <c r="H14" s="21" t="s">
        <v>5</v>
      </c>
    </row>
    <row r="15" spans="1:8" s="14" customFormat="1" ht="12.75">
      <c r="A15" s="12">
        <v>3013</v>
      </c>
      <c r="B15" s="14" t="s">
        <v>90</v>
      </c>
      <c r="C15" s="15" t="s">
        <v>121</v>
      </c>
      <c r="D15" s="17" t="s">
        <v>117</v>
      </c>
      <c r="E15" s="17" t="s">
        <v>118</v>
      </c>
      <c r="F15" s="12">
        <v>3</v>
      </c>
      <c r="G15" s="18" t="s">
        <v>116</v>
      </c>
      <c r="H15" s="21" t="s">
        <v>5</v>
      </c>
    </row>
    <row r="16" spans="1:8" s="14" customFormat="1" ht="12.75">
      <c r="A16" s="12">
        <v>3014</v>
      </c>
      <c r="B16" s="14" t="s">
        <v>91</v>
      </c>
      <c r="C16" s="15" t="s">
        <v>121</v>
      </c>
      <c r="D16" s="17" t="s">
        <v>117</v>
      </c>
      <c r="E16" s="17" t="s">
        <v>118</v>
      </c>
      <c r="F16" s="12">
        <v>3</v>
      </c>
      <c r="G16" s="18" t="s">
        <v>116</v>
      </c>
      <c r="H16" s="21" t="s">
        <v>5</v>
      </c>
    </row>
    <row r="17" spans="1:8" s="14" customFormat="1" ht="12.75">
      <c r="A17" s="12">
        <v>3015</v>
      </c>
      <c r="B17" s="14" t="s">
        <v>92</v>
      </c>
      <c r="C17" s="15" t="s">
        <v>121</v>
      </c>
      <c r="D17" s="17" t="s">
        <v>117</v>
      </c>
      <c r="E17" s="17" t="s">
        <v>118</v>
      </c>
      <c r="F17" s="12">
        <v>3</v>
      </c>
      <c r="G17" s="18" t="s">
        <v>116</v>
      </c>
      <c r="H17" s="21" t="s">
        <v>5</v>
      </c>
    </row>
    <row r="18" spans="1:8" s="14" customFormat="1" ht="12.75">
      <c r="A18" s="12">
        <v>3016</v>
      </c>
      <c r="B18" s="14" t="s">
        <v>93</v>
      </c>
      <c r="C18" s="15" t="s">
        <v>121</v>
      </c>
      <c r="D18" s="17" t="s">
        <v>117</v>
      </c>
      <c r="E18" s="17" t="s">
        <v>118</v>
      </c>
      <c r="F18" s="12">
        <v>3</v>
      </c>
      <c r="G18" s="18" t="s">
        <v>116</v>
      </c>
      <c r="H18" s="21" t="s">
        <v>5</v>
      </c>
    </row>
    <row r="19" spans="1:8" s="14" customFormat="1" ht="12.75">
      <c r="A19" s="12">
        <v>3017</v>
      </c>
      <c r="B19" s="14" t="s">
        <v>94</v>
      </c>
      <c r="C19" s="15" t="s">
        <v>121</v>
      </c>
      <c r="D19" s="17" t="s">
        <v>117</v>
      </c>
      <c r="E19" s="17" t="s">
        <v>118</v>
      </c>
      <c r="F19" s="12">
        <v>3</v>
      </c>
      <c r="G19" s="18" t="s">
        <v>116</v>
      </c>
      <c r="H19" s="21" t="s">
        <v>5</v>
      </c>
    </row>
    <row r="20" spans="1:8" s="14" customFormat="1" ht="12.75">
      <c r="A20" s="12">
        <v>3018</v>
      </c>
      <c r="B20" s="14" t="s">
        <v>95</v>
      </c>
      <c r="C20" s="15" t="s">
        <v>121</v>
      </c>
      <c r="D20" s="17" t="s">
        <v>117</v>
      </c>
      <c r="E20" s="17" t="s">
        <v>118</v>
      </c>
      <c r="F20" s="12">
        <v>3</v>
      </c>
      <c r="G20" s="18" t="s">
        <v>116</v>
      </c>
      <c r="H20" s="21" t="s">
        <v>5</v>
      </c>
    </row>
    <row r="21" spans="1:8" s="14" customFormat="1" ht="12.75">
      <c r="A21" s="12">
        <v>3019</v>
      </c>
      <c r="B21" s="14" t="s">
        <v>96</v>
      </c>
      <c r="C21" s="15" t="s">
        <v>121</v>
      </c>
      <c r="D21" s="17" t="s">
        <v>117</v>
      </c>
      <c r="E21" s="17" t="s">
        <v>118</v>
      </c>
      <c r="F21" s="12">
        <v>3</v>
      </c>
      <c r="G21" s="18" t="s">
        <v>116</v>
      </c>
      <c r="H21" s="21" t="s">
        <v>5</v>
      </c>
    </row>
    <row r="22" spans="1:8" s="14" customFormat="1" ht="12.75">
      <c r="A22" s="12">
        <v>3020</v>
      </c>
      <c r="B22" s="14" t="s">
        <v>8</v>
      </c>
      <c r="C22" s="15" t="s">
        <v>124</v>
      </c>
      <c r="D22" s="17" t="s">
        <v>117</v>
      </c>
      <c r="E22" s="17" t="s">
        <v>118</v>
      </c>
      <c r="F22" s="12">
        <v>3</v>
      </c>
      <c r="G22" s="18" t="s">
        <v>122</v>
      </c>
      <c r="H22" s="21" t="s">
        <v>5</v>
      </c>
    </row>
    <row r="23" spans="1:8" s="14" customFormat="1" ht="12.75">
      <c r="A23" s="12">
        <v>3021</v>
      </c>
      <c r="B23" s="14" t="s">
        <v>9</v>
      </c>
      <c r="C23" s="15" t="s">
        <v>124</v>
      </c>
      <c r="D23" s="17" t="s">
        <v>117</v>
      </c>
      <c r="E23" s="17" t="s">
        <v>118</v>
      </c>
      <c r="F23" s="12">
        <v>3</v>
      </c>
      <c r="G23" s="18" t="s">
        <v>122</v>
      </c>
      <c r="H23" s="21" t="s">
        <v>5</v>
      </c>
    </row>
    <row r="24" spans="1:8" s="14" customFormat="1" ht="12.75">
      <c r="A24" s="12">
        <v>3022</v>
      </c>
      <c r="B24" s="14" t="s">
        <v>10</v>
      </c>
      <c r="C24" s="15" t="s">
        <v>124</v>
      </c>
      <c r="D24" s="17" t="s">
        <v>117</v>
      </c>
      <c r="E24" s="17" t="s">
        <v>118</v>
      </c>
      <c r="F24" s="12">
        <v>3</v>
      </c>
      <c r="G24" s="18" t="s">
        <v>122</v>
      </c>
      <c r="H24" s="21" t="s">
        <v>5</v>
      </c>
    </row>
    <row r="25" spans="1:8" s="14" customFormat="1" ht="12.75">
      <c r="A25" s="12">
        <v>3023</v>
      </c>
      <c r="B25" s="14" t="s">
        <v>90</v>
      </c>
      <c r="C25" s="15" t="s">
        <v>124</v>
      </c>
      <c r="D25" s="17" t="s">
        <v>117</v>
      </c>
      <c r="E25" s="17" t="s">
        <v>118</v>
      </c>
      <c r="F25" s="12">
        <v>3</v>
      </c>
      <c r="G25" s="18" t="s">
        <v>122</v>
      </c>
      <c r="H25" s="21" t="s">
        <v>5</v>
      </c>
    </row>
    <row r="26" spans="1:8" s="14" customFormat="1" ht="12.75">
      <c r="A26" s="12">
        <v>3024</v>
      </c>
      <c r="B26" s="14" t="s">
        <v>91</v>
      </c>
      <c r="C26" s="15" t="s">
        <v>124</v>
      </c>
      <c r="D26" s="17" t="s">
        <v>117</v>
      </c>
      <c r="E26" s="17" t="s">
        <v>118</v>
      </c>
      <c r="F26" s="12">
        <v>3</v>
      </c>
      <c r="G26" s="18" t="s">
        <v>122</v>
      </c>
      <c r="H26" s="21" t="s">
        <v>5</v>
      </c>
    </row>
    <row r="27" spans="1:8" s="14" customFormat="1" ht="12.75">
      <c r="A27" s="12">
        <v>3025</v>
      </c>
      <c r="B27" s="14" t="s">
        <v>92</v>
      </c>
      <c r="C27" s="15" t="s">
        <v>124</v>
      </c>
      <c r="D27" s="17" t="s">
        <v>117</v>
      </c>
      <c r="E27" s="17" t="s">
        <v>118</v>
      </c>
      <c r="F27" s="12">
        <v>3</v>
      </c>
      <c r="G27" s="18" t="s">
        <v>122</v>
      </c>
      <c r="H27" s="21" t="s">
        <v>5</v>
      </c>
    </row>
    <row r="28" spans="1:8" s="14" customFormat="1" ht="12.75">
      <c r="A28" s="12">
        <v>3026</v>
      </c>
      <c r="B28" s="14" t="s">
        <v>93</v>
      </c>
      <c r="C28" s="15" t="s">
        <v>124</v>
      </c>
      <c r="D28" s="17" t="s">
        <v>117</v>
      </c>
      <c r="E28" s="17" t="s">
        <v>118</v>
      </c>
      <c r="F28" s="12">
        <v>3</v>
      </c>
      <c r="G28" s="18" t="s">
        <v>122</v>
      </c>
      <c r="H28" s="21" t="s">
        <v>5</v>
      </c>
    </row>
    <row r="29" spans="1:8" s="14" customFormat="1" ht="12.75">
      <c r="A29" s="12">
        <v>3027</v>
      </c>
      <c r="B29" s="14" t="s">
        <v>94</v>
      </c>
      <c r="C29" s="15" t="s">
        <v>124</v>
      </c>
      <c r="D29" s="17" t="s">
        <v>117</v>
      </c>
      <c r="E29" s="17" t="s">
        <v>118</v>
      </c>
      <c r="F29" s="12">
        <v>3</v>
      </c>
      <c r="G29" s="18" t="s">
        <v>122</v>
      </c>
      <c r="H29" s="21" t="s">
        <v>5</v>
      </c>
    </row>
    <row r="30" spans="1:8" s="14" customFormat="1" ht="12.75">
      <c r="A30" s="12">
        <v>3028</v>
      </c>
      <c r="B30" s="14" t="s">
        <v>95</v>
      </c>
      <c r="C30" s="15" t="s">
        <v>124</v>
      </c>
      <c r="D30" s="17" t="s">
        <v>117</v>
      </c>
      <c r="E30" s="17" t="s">
        <v>118</v>
      </c>
      <c r="F30" s="12">
        <v>3</v>
      </c>
      <c r="G30" s="18" t="s">
        <v>122</v>
      </c>
      <c r="H30" s="21" t="s">
        <v>5</v>
      </c>
    </row>
    <row r="31" spans="1:8" s="14" customFormat="1" ht="12.75">
      <c r="A31" s="12">
        <v>3029</v>
      </c>
      <c r="B31" s="14" t="s">
        <v>96</v>
      </c>
      <c r="C31" s="15" t="s">
        <v>124</v>
      </c>
      <c r="D31" s="17" t="s">
        <v>117</v>
      </c>
      <c r="E31" s="17" t="s">
        <v>118</v>
      </c>
      <c r="F31" s="12">
        <v>3</v>
      </c>
      <c r="G31" s="18" t="s">
        <v>122</v>
      </c>
      <c r="H31" s="21" t="s">
        <v>5</v>
      </c>
    </row>
    <row r="32" spans="1:8" s="14" customFormat="1" ht="12.75">
      <c r="A32" s="12">
        <v>3030</v>
      </c>
      <c r="B32" s="14" t="s">
        <v>8</v>
      </c>
      <c r="C32" s="15" t="s">
        <v>123</v>
      </c>
      <c r="D32" s="17" t="s">
        <v>117</v>
      </c>
      <c r="E32" s="17" t="s">
        <v>118</v>
      </c>
      <c r="F32" s="12">
        <v>3</v>
      </c>
      <c r="G32" s="18" t="s">
        <v>122</v>
      </c>
      <c r="H32" s="21" t="s">
        <v>5</v>
      </c>
    </row>
    <row r="33" spans="1:8" s="14" customFormat="1" ht="12.75">
      <c r="A33" s="12">
        <v>3031</v>
      </c>
      <c r="B33" s="14" t="s">
        <v>9</v>
      </c>
      <c r="C33" s="15" t="s">
        <v>123</v>
      </c>
      <c r="D33" s="17" t="s">
        <v>117</v>
      </c>
      <c r="E33" s="17" t="s">
        <v>118</v>
      </c>
      <c r="F33" s="12">
        <v>3</v>
      </c>
      <c r="G33" s="18" t="s">
        <v>122</v>
      </c>
      <c r="H33" s="21" t="s">
        <v>5</v>
      </c>
    </row>
    <row r="34" spans="1:8" s="14" customFormat="1" ht="12.75">
      <c r="A34" s="12">
        <v>3032</v>
      </c>
      <c r="B34" s="14" t="s">
        <v>10</v>
      </c>
      <c r="C34" s="15" t="s">
        <v>123</v>
      </c>
      <c r="D34" s="17" t="s">
        <v>117</v>
      </c>
      <c r="E34" s="17" t="s">
        <v>118</v>
      </c>
      <c r="F34" s="12">
        <v>3</v>
      </c>
      <c r="G34" s="18" t="s">
        <v>122</v>
      </c>
      <c r="H34" s="21" t="s">
        <v>5</v>
      </c>
    </row>
    <row r="35" spans="1:8" s="14" customFormat="1" ht="12.75">
      <c r="A35" s="12">
        <v>3033</v>
      </c>
      <c r="B35" s="14" t="s">
        <v>90</v>
      </c>
      <c r="C35" s="15" t="s">
        <v>123</v>
      </c>
      <c r="D35" s="17" t="s">
        <v>117</v>
      </c>
      <c r="E35" s="17" t="s">
        <v>118</v>
      </c>
      <c r="F35" s="12">
        <v>3</v>
      </c>
      <c r="G35" s="18" t="s">
        <v>122</v>
      </c>
      <c r="H35" s="21" t="s">
        <v>5</v>
      </c>
    </row>
    <row r="36" spans="1:8" s="14" customFormat="1" ht="12.75">
      <c r="A36" s="12">
        <v>3034</v>
      </c>
      <c r="B36" s="14" t="s">
        <v>91</v>
      </c>
      <c r="C36" s="15" t="s">
        <v>123</v>
      </c>
      <c r="D36" s="17" t="s">
        <v>117</v>
      </c>
      <c r="E36" s="17" t="s">
        <v>118</v>
      </c>
      <c r="F36" s="12">
        <v>3</v>
      </c>
      <c r="G36" s="18" t="s">
        <v>122</v>
      </c>
      <c r="H36" s="21" t="s">
        <v>5</v>
      </c>
    </row>
    <row r="37" spans="1:8" s="14" customFormat="1" ht="12.75">
      <c r="A37" s="12">
        <v>3035</v>
      </c>
      <c r="B37" s="14" t="s">
        <v>92</v>
      </c>
      <c r="C37" s="15" t="s">
        <v>123</v>
      </c>
      <c r="D37" s="17" t="s">
        <v>117</v>
      </c>
      <c r="E37" s="17" t="s">
        <v>118</v>
      </c>
      <c r="F37" s="12">
        <v>3</v>
      </c>
      <c r="G37" s="18" t="s">
        <v>122</v>
      </c>
      <c r="H37" s="21" t="s">
        <v>5</v>
      </c>
    </row>
    <row r="38" spans="1:8" s="14" customFormat="1" ht="12.75">
      <c r="A38" s="12">
        <v>3036</v>
      </c>
      <c r="B38" s="14" t="s">
        <v>93</v>
      </c>
      <c r="C38" s="15" t="s">
        <v>123</v>
      </c>
      <c r="D38" s="17" t="s">
        <v>117</v>
      </c>
      <c r="E38" s="17" t="s">
        <v>118</v>
      </c>
      <c r="F38" s="12">
        <v>3</v>
      </c>
      <c r="G38" s="18" t="s">
        <v>122</v>
      </c>
      <c r="H38" s="21" t="s">
        <v>5</v>
      </c>
    </row>
    <row r="39" spans="1:8" s="14" customFormat="1" ht="12.75">
      <c r="A39" s="12">
        <v>3037</v>
      </c>
      <c r="B39" s="14" t="s">
        <v>94</v>
      </c>
      <c r="C39" s="15" t="s">
        <v>123</v>
      </c>
      <c r="D39" s="17" t="s">
        <v>117</v>
      </c>
      <c r="E39" s="17" t="s">
        <v>118</v>
      </c>
      <c r="F39" s="12">
        <v>3</v>
      </c>
      <c r="G39" s="18" t="s">
        <v>122</v>
      </c>
      <c r="H39" s="21" t="s">
        <v>5</v>
      </c>
    </row>
    <row r="40" spans="1:8" s="14" customFormat="1" ht="12.75">
      <c r="A40" s="12">
        <v>3038</v>
      </c>
      <c r="B40" s="14" t="s">
        <v>95</v>
      </c>
      <c r="C40" s="15" t="s">
        <v>123</v>
      </c>
      <c r="D40" s="17" t="s">
        <v>117</v>
      </c>
      <c r="E40" s="17" t="s">
        <v>118</v>
      </c>
      <c r="F40" s="12">
        <v>3</v>
      </c>
      <c r="G40" s="18" t="s">
        <v>122</v>
      </c>
      <c r="H40" s="21" t="s">
        <v>5</v>
      </c>
    </row>
    <row r="41" spans="1:8" s="14" customFormat="1" ht="12.75">
      <c r="A41" s="12">
        <v>3039</v>
      </c>
      <c r="B41" s="14" t="s">
        <v>96</v>
      </c>
      <c r="C41" s="15" t="s">
        <v>123</v>
      </c>
      <c r="D41" s="17" t="s">
        <v>117</v>
      </c>
      <c r="E41" s="17" t="s">
        <v>118</v>
      </c>
      <c r="F41" s="12">
        <v>3</v>
      </c>
      <c r="G41" s="18" t="s">
        <v>122</v>
      </c>
      <c r="H41" s="21" t="s">
        <v>5</v>
      </c>
    </row>
    <row r="42" spans="1:8" s="14" customFormat="1" ht="12.75">
      <c r="A42" s="12">
        <v>3040</v>
      </c>
      <c r="B42" s="15" t="s">
        <v>229</v>
      </c>
      <c r="C42" s="15"/>
      <c r="D42" s="17" t="s">
        <v>117</v>
      </c>
      <c r="E42" s="17" t="s">
        <v>118</v>
      </c>
      <c r="F42" s="12">
        <v>3</v>
      </c>
      <c r="G42" s="18" t="s">
        <v>25</v>
      </c>
      <c r="H42" s="21" t="s">
        <v>5</v>
      </c>
    </row>
    <row r="43" spans="1:8" s="14" customFormat="1" ht="12.75">
      <c r="A43" s="12">
        <v>3041</v>
      </c>
      <c r="B43" s="15" t="s">
        <v>229</v>
      </c>
      <c r="C43" s="15"/>
      <c r="D43" s="17" t="s">
        <v>117</v>
      </c>
      <c r="E43" s="17" t="s">
        <v>118</v>
      </c>
      <c r="F43" s="12">
        <v>3</v>
      </c>
      <c r="G43" s="18" t="s">
        <v>25</v>
      </c>
      <c r="H43" s="21" t="s">
        <v>5</v>
      </c>
    </row>
    <row r="44" spans="1:8" s="14" customFormat="1" ht="12.75">
      <c r="A44" s="12">
        <v>3042</v>
      </c>
      <c r="B44" s="15" t="s">
        <v>229</v>
      </c>
      <c r="C44" s="15"/>
      <c r="D44" s="17" t="s">
        <v>117</v>
      </c>
      <c r="E44" s="17" t="s">
        <v>118</v>
      </c>
      <c r="F44" s="12">
        <v>3</v>
      </c>
      <c r="G44" s="18" t="s">
        <v>25</v>
      </c>
      <c r="H44" s="21" t="s">
        <v>5</v>
      </c>
    </row>
    <row r="45" spans="1:8" s="14" customFormat="1" ht="12.75">
      <c r="A45" s="12">
        <v>3043</v>
      </c>
      <c r="B45" s="15" t="s">
        <v>229</v>
      </c>
      <c r="C45" s="15"/>
      <c r="D45" s="17" t="s">
        <v>117</v>
      </c>
      <c r="E45" s="17" t="s">
        <v>118</v>
      </c>
      <c r="F45" s="12">
        <v>3</v>
      </c>
      <c r="G45" s="18" t="s">
        <v>25</v>
      </c>
      <c r="H45" s="21" t="s">
        <v>5</v>
      </c>
    </row>
    <row r="46" spans="1:8" s="14" customFormat="1" ht="12.75">
      <c r="A46" s="12">
        <v>3044</v>
      </c>
      <c r="B46" s="15" t="s">
        <v>229</v>
      </c>
      <c r="C46" s="15"/>
      <c r="D46" s="17" t="s">
        <v>117</v>
      </c>
      <c r="E46" s="17" t="s">
        <v>118</v>
      </c>
      <c r="F46" s="12">
        <v>3</v>
      </c>
      <c r="G46" s="18" t="s">
        <v>25</v>
      </c>
      <c r="H46" s="21" t="s">
        <v>5</v>
      </c>
    </row>
    <row r="47" spans="1:8" s="14" customFormat="1" ht="12.75">
      <c r="A47" s="12">
        <v>3045</v>
      </c>
      <c r="B47" s="15" t="s">
        <v>229</v>
      </c>
      <c r="C47" s="15"/>
      <c r="D47" s="17" t="s">
        <v>117</v>
      </c>
      <c r="E47" s="17" t="s">
        <v>118</v>
      </c>
      <c r="F47" s="12">
        <v>3</v>
      </c>
      <c r="G47" s="18" t="s">
        <v>25</v>
      </c>
      <c r="H47" s="21" t="s">
        <v>5</v>
      </c>
    </row>
    <row r="48" spans="1:8" s="14" customFormat="1" ht="12.75">
      <c r="A48" s="12">
        <v>3046</v>
      </c>
      <c r="B48" s="15" t="s">
        <v>229</v>
      </c>
      <c r="C48" s="15"/>
      <c r="D48" s="17" t="s">
        <v>117</v>
      </c>
      <c r="E48" s="17" t="s">
        <v>118</v>
      </c>
      <c r="F48" s="12">
        <v>3</v>
      </c>
      <c r="G48" s="18" t="s">
        <v>25</v>
      </c>
      <c r="H48" s="21" t="s">
        <v>5</v>
      </c>
    </row>
    <row r="49" spans="1:8" s="14" customFormat="1" ht="12.75">
      <c r="A49" s="12">
        <v>3047</v>
      </c>
      <c r="B49" s="15" t="s">
        <v>229</v>
      </c>
      <c r="C49" s="15"/>
      <c r="D49" s="17" t="s">
        <v>117</v>
      </c>
      <c r="E49" s="17" t="s">
        <v>118</v>
      </c>
      <c r="F49" s="12">
        <v>3</v>
      </c>
      <c r="G49" s="18" t="s">
        <v>25</v>
      </c>
      <c r="H49" s="21" t="s">
        <v>5</v>
      </c>
    </row>
    <row r="50" spans="1:8" s="14" customFormat="1" ht="12.75">
      <c r="A50" s="12">
        <v>3048</v>
      </c>
      <c r="B50" s="15" t="s">
        <v>229</v>
      </c>
      <c r="C50" s="15"/>
      <c r="D50" s="17" t="s">
        <v>117</v>
      </c>
      <c r="E50" s="17" t="s">
        <v>118</v>
      </c>
      <c r="F50" s="12">
        <v>3</v>
      </c>
      <c r="G50" s="18" t="s">
        <v>25</v>
      </c>
      <c r="H50" s="21" t="s">
        <v>5</v>
      </c>
    </row>
    <row r="51" spans="1:8" s="14" customFormat="1" ht="12.75">
      <c r="A51" s="12">
        <v>3049</v>
      </c>
      <c r="B51" s="15" t="s">
        <v>229</v>
      </c>
      <c r="C51" s="15"/>
      <c r="D51" s="17" t="s">
        <v>117</v>
      </c>
      <c r="E51" s="17" t="s">
        <v>118</v>
      </c>
      <c r="F51" s="12">
        <v>3</v>
      </c>
      <c r="G51" s="18" t="s">
        <v>25</v>
      </c>
      <c r="H51" s="21" t="s">
        <v>5</v>
      </c>
    </row>
    <row r="52" spans="1:8" s="14" customFormat="1" ht="12.75">
      <c r="A52" s="12">
        <v>3050</v>
      </c>
      <c r="B52" s="15" t="s">
        <v>230</v>
      </c>
      <c r="C52" s="15"/>
      <c r="D52" s="17" t="s">
        <v>117</v>
      </c>
      <c r="E52" s="17" t="s">
        <v>118</v>
      </c>
      <c r="F52" s="12">
        <v>3</v>
      </c>
      <c r="G52" s="18" t="s">
        <v>25</v>
      </c>
      <c r="H52" s="21" t="s">
        <v>5</v>
      </c>
    </row>
    <row r="53" spans="1:8" s="14" customFormat="1" ht="12.75">
      <c r="A53" s="12">
        <v>3051</v>
      </c>
      <c r="B53" s="15" t="s">
        <v>230</v>
      </c>
      <c r="C53" s="15"/>
      <c r="D53" s="17" t="s">
        <v>117</v>
      </c>
      <c r="E53" s="17" t="s">
        <v>118</v>
      </c>
      <c r="F53" s="12">
        <v>3</v>
      </c>
      <c r="G53" s="18" t="s">
        <v>25</v>
      </c>
      <c r="H53" s="21" t="s">
        <v>5</v>
      </c>
    </row>
    <row r="54" spans="1:8" s="14" customFormat="1" ht="12.75">
      <c r="A54" s="12">
        <v>3052</v>
      </c>
      <c r="B54" s="15" t="s">
        <v>230</v>
      </c>
      <c r="C54" s="15"/>
      <c r="D54" s="17" t="s">
        <v>117</v>
      </c>
      <c r="E54" s="17" t="s">
        <v>118</v>
      </c>
      <c r="F54" s="12">
        <v>3</v>
      </c>
      <c r="G54" s="18" t="s">
        <v>25</v>
      </c>
      <c r="H54" s="21" t="s">
        <v>5</v>
      </c>
    </row>
    <row r="55" spans="1:8" s="14" customFormat="1" ht="12.75">
      <c r="A55" s="12">
        <v>3053</v>
      </c>
      <c r="B55" s="15" t="s">
        <v>230</v>
      </c>
      <c r="C55" s="15"/>
      <c r="D55" s="17" t="s">
        <v>117</v>
      </c>
      <c r="E55" s="17" t="s">
        <v>118</v>
      </c>
      <c r="F55" s="12">
        <v>3</v>
      </c>
      <c r="G55" s="18" t="s">
        <v>25</v>
      </c>
      <c r="H55" s="21" t="s">
        <v>5</v>
      </c>
    </row>
    <row r="56" spans="1:8" s="14" customFormat="1" ht="12.75">
      <c r="A56" s="12">
        <v>3054</v>
      </c>
      <c r="B56" s="15" t="s">
        <v>230</v>
      </c>
      <c r="C56" s="15"/>
      <c r="D56" s="17" t="s">
        <v>117</v>
      </c>
      <c r="E56" s="17" t="s">
        <v>118</v>
      </c>
      <c r="F56" s="12">
        <v>3</v>
      </c>
      <c r="G56" s="18" t="s">
        <v>25</v>
      </c>
      <c r="H56" s="21" t="s">
        <v>5</v>
      </c>
    </row>
    <row r="57" spans="1:8" s="14" customFormat="1" ht="12.75">
      <c r="A57" s="12">
        <v>3055</v>
      </c>
      <c r="B57" s="15" t="s">
        <v>230</v>
      </c>
      <c r="C57" s="15"/>
      <c r="D57" s="17" t="s">
        <v>117</v>
      </c>
      <c r="E57" s="17" t="s">
        <v>118</v>
      </c>
      <c r="F57" s="12">
        <v>3</v>
      </c>
      <c r="G57" s="18" t="s">
        <v>25</v>
      </c>
      <c r="H57" s="21" t="s">
        <v>5</v>
      </c>
    </row>
    <row r="58" spans="1:8" s="14" customFormat="1" ht="12.75">
      <c r="A58" s="12">
        <v>3056</v>
      </c>
      <c r="B58" s="15" t="s">
        <v>230</v>
      </c>
      <c r="C58" s="15"/>
      <c r="D58" s="17" t="s">
        <v>117</v>
      </c>
      <c r="E58" s="17" t="s">
        <v>118</v>
      </c>
      <c r="F58" s="12">
        <v>3</v>
      </c>
      <c r="G58" s="18" t="s">
        <v>25</v>
      </c>
      <c r="H58" s="21" t="s">
        <v>5</v>
      </c>
    </row>
    <row r="59" spans="1:8" s="14" customFormat="1" ht="12.75">
      <c r="A59" s="12">
        <v>3057</v>
      </c>
      <c r="B59" s="15" t="s">
        <v>230</v>
      </c>
      <c r="C59" s="15"/>
      <c r="D59" s="17" t="s">
        <v>117</v>
      </c>
      <c r="E59" s="17" t="s">
        <v>118</v>
      </c>
      <c r="F59" s="12">
        <v>3</v>
      </c>
      <c r="G59" s="18" t="s">
        <v>25</v>
      </c>
      <c r="H59" s="21" t="s">
        <v>5</v>
      </c>
    </row>
    <row r="60" spans="1:8" s="14" customFormat="1" ht="12.75">
      <c r="A60" s="12">
        <v>3058</v>
      </c>
      <c r="B60" s="15" t="s">
        <v>230</v>
      </c>
      <c r="C60" s="15"/>
      <c r="D60" s="17" t="s">
        <v>117</v>
      </c>
      <c r="E60" s="17" t="s">
        <v>118</v>
      </c>
      <c r="F60" s="12">
        <v>3</v>
      </c>
      <c r="G60" s="18" t="s">
        <v>25</v>
      </c>
      <c r="H60" s="21" t="s">
        <v>5</v>
      </c>
    </row>
    <row r="61" spans="1:8" s="14" customFormat="1" ht="12.75">
      <c r="A61" s="12">
        <v>3059</v>
      </c>
      <c r="B61" s="15" t="s">
        <v>230</v>
      </c>
      <c r="C61" s="15"/>
      <c r="D61" s="17" t="s">
        <v>117</v>
      </c>
      <c r="E61" s="17" t="s">
        <v>118</v>
      </c>
      <c r="F61" s="12">
        <v>3</v>
      </c>
      <c r="G61" s="18" t="s">
        <v>25</v>
      </c>
      <c r="H61" s="21" t="s">
        <v>5</v>
      </c>
    </row>
    <row r="62" spans="1:8" s="14" customFormat="1" ht="12.75">
      <c r="A62" s="12">
        <v>3060</v>
      </c>
      <c r="B62" s="14" t="s">
        <v>6</v>
      </c>
      <c r="D62" s="17" t="s">
        <v>117</v>
      </c>
      <c r="E62" s="17" t="s">
        <v>118</v>
      </c>
      <c r="F62" s="12">
        <v>3</v>
      </c>
      <c r="G62" s="18" t="s">
        <v>25</v>
      </c>
      <c r="H62" s="21" t="s">
        <v>28</v>
      </c>
    </row>
    <row r="63" spans="1:8" s="14" customFormat="1" ht="12.75">
      <c r="A63" s="12">
        <v>3061</v>
      </c>
      <c r="B63" s="14" t="s">
        <v>29</v>
      </c>
      <c r="D63" s="17" t="s">
        <v>117</v>
      </c>
      <c r="E63" s="17" t="s">
        <v>118</v>
      </c>
      <c r="F63" s="12">
        <v>3</v>
      </c>
      <c r="G63" s="18" t="s">
        <v>37</v>
      </c>
      <c r="H63" s="21" t="s">
        <v>28</v>
      </c>
    </row>
    <row r="64" spans="1:8" s="14" customFormat="1" ht="12.75">
      <c r="A64" s="12">
        <v>3062</v>
      </c>
      <c r="B64" s="14" t="s">
        <v>101</v>
      </c>
      <c r="C64" s="14" t="s">
        <v>21</v>
      </c>
      <c r="D64" s="17" t="s">
        <v>117</v>
      </c>
      <c r="E64" s="17" t="s">
        <v>118</v>
      </c>
      <c r="F64" s="12">
        <v>3</v>
      </c>
      <c r="G64" s="18" t="s">
        <v>25</v>
      </c>
      <c r="H64" s="21" t="s">
        <v>28</v>
      </c>
    </row>
    <row r="65" spans="1:8" s="14" customFormat="1" ht="12.75">
      <c r="A65" s="12">
        <v>3063</v>
      </c>
      <c r="B65" s="14" t="s">
        <v>101</v>
      </c>
      <c r="C65" s="14" t="s">
        <v>102</v>
      </c>
      <c r="D65" s="17" t="s">
        <v>117</v>
      </c>
      <c r="E65" s="17" t="s">
        <v>118</v>
      </c>
      <c r="F65" s="12">
        <v>3</v>
      </c>
      <c r="G65" s="18" t="s">
        <v>25</v>
      </c>
      <c r="H65" s="21" t="s">
        <v>28</v>
      </c>
    </row>
    <row r="66" spans="1:8" s="14" customFormat="1" ht="12.75">
      <c r="A66" s="12">
        <v>3064</v>
      </c>
      <c r="B66" s="14" t="s">
        <v>101</v>
      </c>
      <c r="C66" s="14" t="s">
        <v>105</v>
      </c>
      <c r="D66" s="17" t="s">
        <v>117</v>
      </c>
      <c r="E66" s="17" t="s">
        <v>118</v>
      </c>
      <c r="F66" s="12">
        <v>3</v>
      </c>
      <c r="G66" s="18" t="s">
        <v>25</v>
      </c>
      <c r="H66" s="21" t="s">
        <v>28</v>
      </c>
    </row>
    <row r="67" spans="1:8" s="14" customFormat="1" ht="12.75">
      <c r="A67" s="12">
        <v>3065</v>
      </c>
      <c r="B67" s="14" t="s">
        <v>101</v>
      </c>
      <c r="C67" s="14" t="s">
        <v>22</v>
      </c>
      <c r="D67" s="17" t="s">
        <v>117</v>
      </c>
      <c r="E67" s="17" t="s">
        <v>118</v>
      </c>
      <c r="F67" s="12">
        <v>3</v>
      </c>
      <c r="G67" s="18" t="s">
        <v>25</v>
      </c>
      <c r="H67" s="21" t="s">
        <v>28</v>
      </c>
    </row>
    <row r="68" spans="1:8" s="14" customFormat="1" ht="12.75">
      <c r="A68" s="12">
        <v>3066</v>
      </c>
      <c r="B68" s="15" t="s">
        <v>177</v>
      </c>
      <c r="D68" s="17" t="s">
        <v>117</v>
      </c>
      <c r="E68" s="17" t="s">
        <v>118</v>
      </c>
      <c r="F68" s="12">
        <v>3</v>
      </c>
      <c r="G68" s="18" t="s">
        <v>25</v>
      </c>
      <c r="H68" s="21" t="s">
        <v>28</v>
      </c>
    </row>
    <row r="69" spans="1:8" s="14" customFormat="1" ht="12.75">
      <c r="A69" s="12">
        <v>3067</v>
      </c>
      <c r="B69" s="14" t="s">
        <v>11</v>
      </c>
      <c r="D69" s="19" t="s">
        <v>125</v>
      </c>
      <c r="E69" s="20" t="s">
        <v>126</v>
      </c>
      <c r="F69" s="12">
        <v>0</v>
      </c>
      <c r="G69" s="19" t="s">
        <v>125</v>
      </c>
      <c r="H69" s="21" t="s">
        <v>30</v>
      </c>
    </row>
    <row r="70" spans="1:8" s="14" customFormat="1" ht="12.75">
      <c r="A70" s="12">
        <v>3068</v>
      </c>
      <c r="B70" s="14" t="s">
        <v>98</v>
      </c>
      <c r="D70" s="19" t="s">
        <v>125</v>
      </c>
      <c r="E70" s="20" t="s">
        <v>126</v>
      </c>
      <c r="F70" s="12">
        <v>0</v>
      </c>
      <c r="G70" s="19" t="s">
        <v>125</v>
      </c>
      <c r="H70" s="21" t="s">
        <v>30</v>
      </c>
    </row>
    <row r="71" spans="1:8" s="14" customFormat="1" ht="12.75">
      <c r="A71" s="12">
        <v>3069</v>
      </c>
      <c r="B71" s="14" t="s">
        <v>99</v>
      </c>
      <c r="D71" s="17" t="s">
        <v>117</v>
      </c>
      <c r="E71" s="17" t="s">
        <v>118</v>
      </c>
      <c r="F71" s="12">
        <v>0</v>
      </c>
      <c r="G71" s="18" t="s">
        <v>113</v>
      </c>
      <c r="H71" s="21" t="s">
        <v>30</v>
      </c>
    </row>
    <row r="72" spans="1:8" s="14" customFormat="1" ht="12.75">
      <c r="A72" s="12">
        <v>3070</v>
      </c>
      <c r="B72" s="15" t="s">
        <v>127</v>
      </c>
      <c r="C72" s="15" t="s">
        <v>18</v>
      </c>
      <c r="D72" s="19" t="s">
        <v>125</v>
      </c>
      <c r="E72" s="20" t="s">
        <v>126</v>
      </c>
      <c r="F72" s="12">
        <v>0</v>
      </c>
      <c r="G72" s="19" t="s">
        <v>125</v>
      </c>
      <c r="H72" s="12" t="s">
        <v>39</v>
      </c>
    </row>
    <row r="73" spans="1:8" s="14" customFormat="1" ht="12.75">
      <c r="A73" s="12">
        <v>3071</v>
      </c>
      <c r="B73" s="15" t="s">
        <v>128</v>
      </c>
      <c r="C73" s="15" t="s">
        <v>18</v>
      </c>
      <c r="D73" s="19" t="s">
        <v>125</v>
      </c>
      <c r="E73" s="20" t="s">
        <v>126</v>
      </c>
      <c r="F73" s="12">
        <v>0</v>
      </c>
      <c r="G73" s="19" t="s">
        <v>125</v>
      </c>
      <c r="H73" s="12" t="s">
        <v>39</v>
      </c>
    </row>
    <row r="74" spans="1:8" s="14" customFormat="1" ht="12.75">
      <c r="A74" s="12">
        <v>3072</v>
      </c>
      <c r="B74" s="15" t="s">
        <v>129</v>
      </c>
      <c r="C74" s="15" t="s">
        <v>18</v>
      </c>
      <c r="D74" s="19" t="s">
        <v>125</v>
      </c>
      <c r="E74" s="20" t="s">
        <v>126</v>
      </c>
      <c r="F74" s="12">
        <v>0</v>
      </c>
      <c r="G74" s="19" t="s">
        <v>125</v>
      </c>
      <c r="H74" s="12" t="s">
        <v>39</v>
      </c>
    </row>
    <row r="75" spans="1:8" s="14" customFormat="1" ht="12.75">
      <c r="A75" s="12">
        <v>3073</v>
      </c>
      <c r="B75" s="15" t="s">
        <v>130</v>
      </c>
      <c r="C75" s="15" t="s">
        <v>18</v>
      </c>
      <c r="D75" s="19" t="s">
        <v>125</v>
      </c>
      <c r="E75" s="20" t="s">
        <v>126</v>
      </c>
      <c r="F75" s="12">
        <v>0</v>
      </c>
      <c r="G75" s="19" t="s">
        <v>125</v>
      </c>
      <c r="H75" s="12" t="s">
        <v>39</v>
      </c>
    </row>
    <row r="76" spans="1:8" s="14" customFormat="1" ht="12.75">
      <c r="A76" s="12">
        <v>3074</v>
      </c>
      <c r="B76" s="15" t="s">
        <v>131</v>
      </c>
      <c r="C76" s="15" t="s">
        <v>18</v>
      </c>
      <c r="D76" s="19" t="s">
        <v>125</v>
      </c>
      <c r="E76" s="20" t="s">
        <v>126</v>
      </c>
      <c r="F76" s="12">
        <v>0</v>
      </c>
      <c r="G76" s="19" t="s">
        <v>125</v>
      </c>
      <c r="H76" s="12" t="s">
        <v>39</v>
      </c>
    </row>
    <row r="77" spans="1:8" s="14" customFormat="1" ht="12.75">
      <c r="A77" s="12">
        <v>3075</v>
      </c>
      <c r="B77" s="15" t="s">
        <v>132</v>
      </c>
      <c r="C77" s="15" t="s">
        <v>18</v>
      </c>
      <c r="D77" s="19" t="s">
        <v>125</v>
      </c>
      <c r="E77" s="20" t="s">
        <v>126</v>
      </c>
      <c r="F77" s="12">
        <v>0</v>
      </c>
      <c r="G77" s="19" t="s">
        <v>125</v>
      </c>
      <c r="H77" s="12" t="s">
        <v>39</v>
      </c>
    </row>
    <row r="78" spans="1:8" s="14" customFormat="1" ht="12.75">
      <c r="A78" s="12">
        <v>3076</v>
      </c>
      <c r="B78" s="15" t="s">
        <v>133</v>
      </c>
      <c r="C78" s="15" t="s">
        <v>18</v>
      </c>
      <c r="D78" s="19" t="s">
        <v>125</v>
      </c>
      <c r="E78" s="20" t="s">
        <v>126</v>
      </c>
      <c r="F78" s="12">
        <v>0</v>
      </c>
      <c r="G78" s="19" t="s">
        <v>125</v>
      </c>
      <c r="H78" s="12" t="s">
        <v>39</v>
      </c>
    </row>
    <row r="79" spans="1:8" s="14" customFormat="1" ht="12.75">
      <c r="A79" s="12">
        <v>3077</v>
      </c>
      <c r="B79" s="15" t="s">
        <v>134</v>
      </c>
      <c r="C79" s="15" t="s">
        <v>18</v>
      </c>
      <c r="D79" s="19" t="s">
        <v>125</v>
      </c>
      <c r="E79" s="20" t="s">
        <v>126</v>
      </c>
      <c r="F79" s="12">
        <v>0</v>
      </c>
      <c r="G79" s="19" t="s">
        <v>125</v>
      </c>
      <c r="H79" s="12" t="s">
        <v>39</v>
      </c>
    </row>
    <row r="80" spans="1:8" s="14" customFormat="1" ht="12.75">
      <c r="A80" s="12">
        <v>3078</v>
      </c>
      <c r="B80" s="15" t="s">
        <v>135</v>
      </c>
      <c r="C80" s="15" t="s">
        <v>18</v>
      </c>
      <c r="D80" s="19" t="s">
        <v>125</v>
      </c>
      <c r="E80" s="20" t="s">
        <v>126</v>
      </c>
      <c r="F80" s="12">
        <v>0</v>
      </c>
      <c r="G80" s="19" t="s">
        <v>125</v>
      </c>
      <c r="H80" s="12" t="s">
        <v>39</v>
      </c>
    </row>
    <row r="81" spans="1:8" s="14" customFormat="1" ht="12.75">
      <c r="A81" s="12">
        <v>3079</v>
      </c>
      <c r="B81" s="15" t="s">
        <v>136</v>
      </c>
      <c r="C81" s="15" t="s">
        <v>18</v>
      </c>
      <c r="D81" s="19" t="s">
        <v>125</v>
      </c>
      <c r="E81" s="20" t="s">
        <v>126</v>
      </c>
      <c r="F81" s="12">
        <v>0</v>
      </c>
      <c r="G81" s="19" t="s">
        <v>125</v>
      </c>
      <c r="H81" s="12" t="s">
        <v>39</v>
      </c>
    </row>
    <row r="82" spans="1:8" s="14" customFormat="1" ht="12.75">
      <c r="A82" s="12">
        <v>3080</v>
      </c>
      <c r="B82" s="15" t="s">
        <v>137</v>
      </c>
      <c r="C82" s="15" t="s">
        <v>18</v>
      </c>
      <c r="D82" s="19" t="s">
        <v>125</v>
      </c>
      <c r="E82" s="20" t="s">
        <v>126</v>
      </c>
      <c r="F82" s="12">
        <v>0</v>
      </c>
      <c r="G82" s="19" t="s">
        <v>125</v>
      </c>
      <c r="H82" s="12" t="s">
        <v>39</v>
      </c>
    </row>
    <row r="83" spans="1:8" s="14" customFormat="1" ht="12.75">
      <c r="A83" s="12">
        <v>3081</v>
      </c>
      <c r="B83" s="15" t="s">
        <v>138</v>
      </c>
      <c r="C83" s="15" t="s">
        <v>18</v>
      </c>
      <c r="D83" s="19" t="s">
        <v>125</v>
      </c>
      <c r="E83" s="20" t="s">
        <v>126</v>
      </c>
      <c r="F83" s="12">
        <v>0</v>
      </c>
      <c r="G83" s="19" t="s">
        <v>125</v>
      </c>
      <c r="H83" s="12" t="s">
        <v>39</v>
      </c>
    </row>
    <row r="84" spans="1:8" s="14" customFormat="1" ht="12.75">
      <c r="A84" s="12">
        <v>3082</v>
      </c>
      <c r="B84" s="15" t="s">
        <v>139</v>
      </c>
      <c r="C84" s="15" t="s">
        <v>18</v>
      </c>
      <c r="D84" s="19" t="s">
        <v>125</v>
      </c>
      <c r="E84" s="20" t="s">
        <v>126</v>
      </c>
      <c r="F84" s="12">
        <v>0</v>
      </c>
      <c r="G84" s="19" t="s">
        <v>125</v>
      </c>
      <c r="H84" s="12" t="s">
        <v>39</v>
      </c>
    </row>
    <row r="85" spans="1:8" s="14" customFormat="1" ht="12.75">
      <c r="A85" s="12">
        <v>3083</v>
      </c>
      <c r="B85" s="15" t="s">
        <v>140</v>
      </c>
      <c r="C85" s="15" t="s">
        <v>18</v>
      </c>
      <c r="D85" s="19" t="s">
        <v>125</v>
      </c>
      <c r="E85" s="20" t="s">
        <v>126</v>
      </c>
      <c r="F85" s="12">
        <v>0</v>
      </c>
      <c r="G85" s="19" t="s">
        <v>125</v>
      </c>
      <c r="H85" s="12" t="s">
        <v>39</v>
      </c>
    </row>
    <row r="86" spans="1:8" s="14" customFormat="1" ht="12.75">
      <c r="A86" s="12">
        <v>3084</v>
      </c>
      <c r="B86" s="15" t="s">
        <v>141</v>
      </c>
      <c r="C86" s="15" t="s">
        <v>18</v>
      </c>
      <c r="D86" s="19" t="s">
        <v>125</v>
      </c>
      <c r="E86" s="20" t="s">
        <v>126</v>
      </c>
      <c r="F86" s="12">
        <v>0</v>
      </c>
      <c r="G86" s="19" t="s">
        <v>125</v>
      </c>
      <c r="H86" s="12" t="s">
        <v>39</v>
      </c>
    </row>
    <row r="87" spans="1:8" s="14" customFormat="1" ht="12.75">
      <c r="A87" s="12">
        <v>3085</v>
      </c>
      <c r="B87" s="15" t="s">
        <v>142</v>
      </c>
      <c r="C87" s="15" t="s">
        <v>18</v>
      </c>
      <c r="D87" s="19" t="s">
        <v>125</v>
      </c>
      <c r="E87" s="20" t="s">
        <v>126</v>
      </c>
      <c r="F87" s="12">
        <v>0</v>
      </c>
      <c r="G87" s="19" t="s">
        <v>125</v>
      </c>
      <c r="H87" s="12" t="s">
        <v>39</v>
      </c>
    </row>
    <row r="88" spans="1:8" s="14" customFormat="1" ht="12.75">
      <c r="A88" s="12">
        <v>3086</v>
      </c>
      <c r="B88" s="15" t="s">
        <v>143</v>
      </c>
      <c r="C88" s="15" t="s">
        <v>18</v>
      </c>
      <c r="D88" s="19" t="s">
        <v>125</v>
      </c>
      <c r="E88" s="20" t="s">
        <v>126</v>
      </c>
      <c r="F88" s="12">
        <v>0</v>
      </c>
      <c r="G88" s="19" t="s">
        <v>125</v>
      </c>
      <c r="H88" s="12" t="s">
        <v>39</v>
      </c>
    </row>
    <row r="89" spans="1:8" s="14" customFormat="1" ht="12.75">
      <c r="A89" s="12">
        <v>3087</v>
      </c>
      <c r="B89" s="15" t="s">
        <v>144</v>
      </c>
      <c r="C89" s="15" t="s">
        <v>18</v>
      </c>
      <c r="D89" s="19" t="s">
        <v>125</v>
      </c>
      <c r="E89" s="20" t="s">
        <v>126</v>
      </c>
      <c r="F89" s="12">
        <v>0</v>
      </c>
      <c r="G89" s="19" t="s">
        <v>125</v>
      </c>
      <c r="H89" s="12" t="s">
        <v>39</v>
      </c>
    </row>
    <row r="90" spans="1:8" s="14" customFormat="1" ht="12.75">
      <c r="A90" s="12">
        <v>3088</v>
      </c>
      <c r="B90" s="15" t="s">
        <v>145</v>
      </c>
      <c r="C90" s="15" t="s">
        <v>18</v>
      </c>
      <c r="D90" s="19" t="s">
        <v>125</v>
      </c>
      <c r="E90" s="20" t="s">
        <v>126</v>
      </c>
      <c r="F90" s="12">
        <v>0</v>
      </c>
      <c r="G90" s="19" t="s">
        <v>125</v>
      </c>
      <c r="H90" s="12" t="s">
        <v>39</v>
      </c>
    </row>
    <row r="91" spans="1:8" s="14" customFormat="1" ht="12.75">
      <c r="A91" s="12">
        <v>3089</v>
      </c>
      <c r="B91" s="15" t="s">
        <v>146</v>
      </c>
      <c r="C91" s="15" t="s">
        <v>18</v>
      </c>
      <c r="D91" s="19" t="s">
        <v>125</v>
      </c>
      <c r="E91" s="20" t="s">
        <v>126</v>
      </c>
      <c r="F91" s="12">
        <v>0</v>
      </c>
      <c r="G91" s="19" t="s">
        <v>125</v>
      </c>
      <c r="H91" s="12" t="s">
        <v>39</v>
      </c>
    </row>
    <row r="92" spans="1:8" s="14" customFormat="1" ht="12.75">
      <c r="A92" s="12">
        <v>3090</v>
      </c>
      <c r="B92" s="15" t="s">
        <v>147</v>
      </c>
      <c r="C92" s="15" t="s">
        <v>18</v>
      </c>
      <c r="D92" s="19" t="s">
        <v>125</v>
      </c>
      <c r="E92" s="20" t="s">
        <v>126</v>
      </c>
      <c r="F92" s="12">
        <v>0</v>
      </c>
      <c r="G92" s="19" t="s">
        <v>125</v>
      </c>
      <c r="H92" s="12" t="s">
        <v>39</v>
      </c>
    </row>
    <row r="93" spans="1:8" s="14" customFormat="1" ht="12.75">
      <c r="A93" s="12">
        <v>3091</v>
      </c>
      <c r="B93" s="15" t="s">
        <v>148</v>
      </c>
      <c r="C93" s="15" t="s">
        <v>18</v>
      </c>
      <c r="D93" s="19" t="s">
        <v>125</v>
      </c>
      <c r="E93" s="20" t="s">
        <v>126</v>
      </c>
      <c r="F93" s="12">
        <v>0</v>
      </c>
      <c r="G93" s="19" t="s">
        <v>125</v>
      </c>
      <c r="H93" s="12" t="s">
        <v>39</v>
      </c>
    </row>
    <row r="94" spans="1:8" s="14" customFormat="1" ht="12.75">
      <c r="A94" s="12">
        <v>3092</v>
      </c>
      <c r="B94" s="15" t="s">
        <v>149</v>
      </c>
      <c r="C94" s="15" t="s">
        <v>18</v>
      </c>
      <c r="D94" s="19" t="s">
        <v>125</v>
      </c>
      <c r="E94" s="20" t="s">
        <v>126</v>
      </c>
      <c r="F94" s="12">
        <v>0</v>
      </c>
      <c r="G94" s="19" t="s">
        <v>125</v>
      </c>
      <c r="H94" s="12" t="s">
        <v>39</v>
      </c>
    </row>
    <row r="95" spans="1:8" s="14" customFormat="1" ht="12.75">
      <c r="A95" s="12">
        <v>3093</v>
      </c>
      <c r="B95" s="15" t="s">
        <v>150</v>
      </c>
      <c r="C95" s="15" t="s">
        <v>18</v>
      </c>
      <c r="D95" s="19" t="s">
        <v>125</v>
      </c>
      <c r="E95" s="20" t="s">
        <v>126</v>
      </c>
      <c r="F95" s="12">
        <v>0</v>
      </c>
      <c r="G95" s="19" t="s">
        <v>125</v>
      </c>
      <c r="H95" s="12" t="s">
        <v>39</v>
      </c>
    </row>
    <row r="96" spans="1:8" s="14" customFormat="1" ht="12.75">
      <c r="A96" s="12">
        <v>3094</v>
      </c>
      <c r="B96" s="15" t="s">
        <v>151</v>
      </c>
      <c r="C96" s="15" t="s">
        <v>18</v>
      </c>
      <c r="D96" s="19" t="s">
        <v>125</v>
      </c>
      <c r="E96" s="20" t="s">
        <v>126</v>
      </c>
      <c r="F96" s="12">
        <v>0</v>
      </c>
      <c r="G96" s="19" t="s">
        <v>125</v>
      </c>
      <c r="H96" s="12" t="s">
        <v>39</v>
      </c>
    </row>
    <row r="97" spans="1:8" s="14" customFormat="1" ht="12.75">
      <c r="A97" s="12">
        <v>3095</v>
      </c>
      <c r="B97" s="15" t="s">
        <v>152</v>
      </c>
      <c r="C97" s="15" t="s">
        <v>18</v>
      </c>
      <c r="D97" s="19" t="s">
        <v>125</v>
      </c>
      <c r="E97" s="20" t="s">
        <v>126</v>
      </c>
      <c r="F97" s="12">
        <v>0</v>
      </c>
      <c r="G97" s="19" t="s">
        <v>125</v>
      </c>
      <c r="H97" s="12" t="s">
        <v>39</v>
      </c>
    </row>
    <row r="98" spans="1:8" s="14" customFormat="1" ht="12.75">
      <c r="A98" s="12">
        <v>3096</v>
      </c>
      <c r="B98" s="15" t="s">
        <v>153</v>
      </c>
      <c r="C98" s="15" t="s">
        <v>18</v>
      </c>
      <c r="D98" s="19" t="s">
        <v>125</v>
      </c>
      <c r="E98" s="20" t="s">
        <v>126</v>
      </c>
      <c r="F98" s="12">
        <v>0</v>
      </c>
      <c r="G98" s="19" t="s">
        <v>125</v>
      </c>
      <c r="H98" s="12" t="s">
        <v>39</v>
      </c>
    </row>
    <row r="99" spans="1:8" s="14" customFormat="1" ht="12.75">
      <c r="A99" s="12">
        <v>3097</v>
      </c>
      <c r="B99" s="15" t="s">
        <v>154</v>
      </c>
      <c r="C99" s="15" t="s">
        <v>18</v>
      </c>
      <c r="D99" s="19" t="s">
        <v>125</v>
      </c>
      <c r="E99" s="20" t="s">
        <v>126</v>
      </c>
      <c r="F99" s="12">
        <v>0</v>
      </c>
      <c r="G99" s="19" t="s">
        <v>125</v>
      </c>
      <c r="H99" s="12" t="s">
        <v>39</v>
      </c>
    </row>
    <row r="100" spans="1:8" s="14" customFormat="1" ht="12.75">
      <c r="A100" s="12">
        <v>3098</v>
      </c>
      <c r="B100" s="15" t="s">
        <v>155</v>
      </c>
      <c r="C100" s="15" t="s">
        <v>18</v>
      </c>
      <c r="D100" s="19" t="s">
        <v>125</v>
      </c>
      <c r="E100" s="20" t="s">
        <v>126</v>
      </c>
      <c r="F100" s="12">
        <v>0</v>
      </c>
      <c r="G100" s="19" t="s">
        <v>125</v>
      </c>
      <c r="H100" s="12" t="s">
        <v>39</v>
      </c>
    </row>
    <row r="101" spans="1:8" s="14" customFormat="1" ht="12.75">
      <c r="A101" s="12">
        <v>3099</v>
      </c>
      <c r="B101" s="15" t="s">
        <v>156</v>
      </c>
      <c r="C101" s="15" t="s">
        <v>18</v>
      </c>
      <c r="D101" s="19" t="s">
        <v>125</v>
      </c>
      <c r="E101" s="20" t="s">
        <v>126</v>
      </c>
      <c r="F101" s="12">
        <v>0</v>
      </c>
      <c r="G101" s="19" t="s">
        <v>125</v>
      </c>
      <c r="H101" s="12" t="s">
        <v>39</v>
      </c>
    </row>
    <row r="102" spans="1:8" s="14" customFormat="1" ht="12.75">
      <c r="A102" s="12">
        <v>3100</v>
      </c>
      <c r="B102" s="15" t="s">
        <v>157</v>
      </c>
      <c r="C102" s="15" t="s">
        <v>18</v>
      </c>
      <c r="D102" s="19" t="s">
        <v>125</v>
      </c>
      <c r="E102" s="20" t="s">
        <v>126</v>
      </c>
      <c r="F102" s="12">
        <v>0</v>
      </c>
      <c r="G102" s="19" t="s">
        <v>125</v>
      </c>
      <c r="H102" s="12" t="s">
        <v>39</v>
      </c>
    </row>
    <row r="103" spans="1:8" s="14" customFormat="1" ht="12.75">
      <c r="A103" s="12">
        <v>3101</v>
      </c>
      <c r="B103" s="15" t="s">
        <v>158</v>
      </c>
      <c r="C103" s="15" t="s">
        <v>18</v>
      </c>
      <c r="D103" s="19" t="s">
        <v>125</v>
      </c>
      <c r="E103" s="20" t="s">
        <v>126</v>
      </c>
      <c r="F103" s="12">
        <v>0</v>
      </c>
      <c r="G103" s="19" t="s">
        <v>125</v>
      </c>
      <c r="H103" s="12" t="s">
        <v>39</v>
      </c>
    </row>
    <row r="104" spans="1:8" s="14" customFormat="1" ht="12.75">
      <c r="A104" s="12">
        <v>3102</v>
      </c>
      <c r="B104" s="15" t="s">
        <v>159</v>
      </c>
      <c r="C104" s="15" t="s">
        <v>18</v>
      </c>
      <c r="D104" s="19" t="s">
        <v>125</v>
      </c>
      <c r="E104" s="20" t="s">
        <v>126</v>
      </c>
      <c r="F104" s="12">
        <v>0</v>
      </c>
      <c r="G104" s="19" t="s">
        <v>125</v>
      </c>
      <c r="H104" s="12" t="s">
        <v>39</v>
      </c>
    </row>
    <row r="105" spans="1:8" s="14" customFormat="1" ht="12.75">
      <c r="A105" s="12">
        <v>3103</v>
      </c>
      <c r="B105" s="15" t="s">
        <v>160</v>
      </c>
      <c r="C105" s="15" t="s">
        <v>18</v>
      </c>
      <c r="D105" s="19" t="s">
        <v>125</v>
      </c>
      <c r="E105" s="20" t="s">
        <v>126</v>
      </c>
      <c r="F105" s="12">
        <v>0</v>
      </c>
      <c r="G105" s="19" t="s">
        <v>125</v>
      </c>
      <c r="H105" s="12" t="s">
        <v>39</v>
      </c>
    </row>
    <row r="106" spans="1:8" s="14" customFormat="1" ht="12.75">
      <c r="A106" s="12">
        <v>3104</v>
      </c>
      <c r="B106" s="15" t="s">
        <v>161</v>
      </c>
      <c r="C106" s="15" t="s">
        <v>18</v>
      </c>
      <c r="D106" s="19" t="s">
        <v>125</v>
      </c>
      <c r="E106" s="20" t="s">
        <v>126</v>
      </c>
      <c r="F106" s="12">
        <v>0</v>
      </c>
      <c r="G106" s="19" t="s">
        <v>125</v>
      </c>
      <c r="H106" s="12" t="s">
        <v>39</v>
      </c>
    </row>
    <row r="107" spans="1:8" s="14" customFormat="1" ht="12.75">
      <c r="A107" s="12">
        <v>3105</v>
      </c>
      <c r="B107" s="15" t="s">
        <v>162</v>
      </c>
      <c r="C107" s="15" t="s">
        <v>18</v>
      </c>
      <c r="D107" s="19" t="s">
        <v>125</v>
      </c>
      <c r="E107" s="20" t="s">
        <v>126</v>
      </c>
      <c r="F107" s="12">
        <v>0</v>
      </c>
      <c r="G107" s="19" t="s">
        <v>125</v>
      </c>
      <c r="H107" s="12" t="s">
        <v>39</v>
      </c>
    </row>
    <row r="108" spans="1:8" s="14" customFormat="1" ht="12.75">
      <c r="A108" s="12">
        <v>3106</v>
      </c>
      <c r="B108" s="15" t="s">
        <v>163</v>
      </c>
      <c r="C108" s="15" t="s">
        <v>18</v>
      </c>
      <c r="D108" s="19" t="s">
        <v>125</v>
      </c>
      <c r="E108" s="20" t="s">
        <v>126</v>
      </c>
      <c r="F108" s="12">
        <v>0</v>
      </c>
      <c r="G108" s="19" t="s">
        <v>125</v>
      </c>
      <c r="H108" s="12" t="s">
        <v>39</v>
      </c>
    </row>
    <row r="109" spans="1:8" s="14" customFormat="1" ht="12.75">
      <c r="A109" s="12">
        <v>3107</v>
      </c>
      <c r="B109" s="15" t="s">
        <v>164</v>
      </c>
      <c r="C109" s="15" t="s">
        <v>18</v>
      </c>
      <c r="D109" s="19" t="s">
        <v>125</v>
      </c>
      <c r="E109" s="20" t="s">
        <v>126</v>
      </c>
      <c r="F109" s="12">
        <v>0</v>
      </c>
      <c r="G109" s="19" t="s">
        <v>125</v>
      </c>
      <c r="H109" s="12" t="s">
        <v>39</v>
      </c>
    </row>
    <row r="110" spans="1:8" s="14" customFormat="1" ht="12.75">
      <c r="A110" s="12">
        <v>3108</v>
      </c>
      <c r="B110" s="15" t="s">
        <v>165</v>
      </c>
      <c r="C110" s="15" t="s">
        <v>18</v>
      </c>
      <c r="D110" s="19" t="s">
        <v>125</v>
      </c>
      <c r="E110" s="20" t="s">
        <v>126</v>
      </c>
      <c r="F110" s="12">
        <v>0</v>
      </c>
      <c r="G110" s="19" t="s">
        <v>125</v>
      </c>
      <c r="H110" s="12" t="s">
        <v>39</v>
      </c>
    </row>
    <row r="111" spans="1:8" s="14" customFormat="1" ht="12.75">
      <c r="A111" s="12">
        <v>3109</v>
      </c>
      <c r="B111" s="15" t="s">
        <v>166</v>
      </c>
      <c r="C111" s="15" t="s">
        <v>18</v>
      </c>
      <c r="D111" s="19" t="s">
        <v>125</v>
      </c>
      <c r="E111" s="20" t="s">
        <v>126</v>
      </c>
      <c r="F111" s="12">
        <v>0</v>
      </c>
      <c r="G111" s="19" t="s">
        <v>125</v>
      </c>
      <c r="H111" s="12" t="s">
        <v>39</v>
      </c>
    </row>
    <row r="112" spans="1:8" s="14" customFormat="1" ht="12.75">
      <c r="A112" s="12">
        <v>3110</v>
      </c>
      <c r="B112" s="15" t="s">
        <v>167</v>
      </c>
      <c r="C112" s="15" t="s">
        <v>18</v>
      </c>
      <c r="D112" s="19" t="s">
        <v>125</v>
      </c>
      <c r="E112" s="20" t="s">
        <v>126</v>
      </c>
      <c r="F112" s="12">
        <v>0</v>
      </c>
      <c r="G112" s="19" t="s">
        <v>125</v>
      </c>
      <c r="H112" s="12" t="s">
        <v>39</v>
      </c>
    </row>
    <row r="113" spans="1:8" s="14" customFormat="1" ht="12.75">
      <c r="A113" s="12">
        <v>3111</v>
      </c>
      <c r="B113" s="15" t="s">
        <v>127</v>
      </c>
      <c r="C113" s="15" t="s">
        <v>168</v>
      </c>
      <c r="D113" s="17" t="s">
        <v>117</v>
      </c>
      <c r="E113" s="17" t="s">
        <v>118</v>
      </c>
      <c r="F113" s="12">
        <v>3</v>
      </c>
      <c r="G113" s="18" t="s">
        <v>116</v>
      </c>
      <c r="H113" s="12" t="s">
        <v>39</v>
      </c>
    </row>
    <row r="114" spans="1:8" s="14" customFormat="1" ht="12.75">
      <c r="A114" s="12">
        <v>3112</v>
      </c>
      <c r="B114" s="15" t="s">
        <v>128</v>
      </c>
      <c r="C114" s="15" t="s">
        <v>168</v>
      </c>
      <c r="D114" s="17" t="s">
        <v>117</v>
      </c>
      <c r="E114" s="17" t="s">
        <v>118</v>
      </c>
      <c r="F114" s="12">
        <v>3</v>
      </c>
      <c r="G114" s="18" t="s">
        <v>116</v>
      </c>
      <c r="H114" s="12" t="s">
        <v>39</v>
      </c>
    </row>
    <row r="115" spans="1:8" s="14" customFormat="1" ht="12.75">
      <c r="A115" s="12">
        <v>3113</v>
      </c>
      <c r="B115" s="15" t="s">
        <v>129</v>
      </c>
      <c r="C115" s="15" t="s">
        <v>168</v>
      </c>
      <c r="D115" s="17" t="s">
        <v>117</v>
      </c>
      <c r="E115" s="17" t="s">
        <v>118</v>
      </c>
      <c r="F115" s="12">
        <v>3</v>
      </c>
      <c r="G115" s="18" t="s">
        <v>116</v>
      </c>
      <c r="H115" s="12" t="s">
        <v>39</v>
      </c>
    </row>
    <row r="116" spans="1:8" s="14" customFormat="1" ht="12.75">
      <c r="A116" s="12">
        <v>3114</v>
      </c>
      <c r="B116" s="15" t="s">
        <v>130</v>
      </c>
      <c r="C116" s="15" t="s">
        <v>168</v>
      </c>
      <c r="D116" s="17" t="s">
        <v>117</v>
      </c>
      <c r="E116" s="17" t="s">
        <v>118</v>
      </c>
      <c r="F116" s="12">
        <v>3</v>
      </c>
      <c r="G116" s="18" t="s">
        <v>116</v>
      </c>
      <c r="H116" s="12" t="s">
        <v>39</v>
      </c>
    </row>
    <row r="117" spans="1:8" s="14" customFormat="1" ht="12.75">
      <c r="A117" s="12">
        <v>3115</v>
      </c>
      <c r="B117" s="15" t="s">
        <v>131</v>
      </c>
      <c r="C117" s="15" t="s">
        <v>168</v>
      </c>
      <c r="D117" s="17" t="s">
        <v>117</v>
      </c>
      <c r="E117" s="17" t="s">
        <v>118</v>
      </c>
      <c r="F117" s="12">
        <v>3</v>
      </c>
      <c r="G117" s="18" t="s">
        <v>116</v>
      </c>
      <c r="H117" s="12" t="s">
        <v>39</v>
      </c>
    </row>
    <row r="118" spans="1:8" s="14" customFormat="1" ht="12.75">
      <c r="A118" s="12">
        <v>3116</v>
      </c>
      <c r="B118" s="15" t="s">
        <v>132</v>
      </c>
      <c r="C118" s="15" t="s">
        <v>168</v>
      </c>
      <c r="D118" s="17" t="s">
        <v>117</v>
      </c>
      <c r="E118" s="17" t="s">
        <v>118</v>
      </c>
      <c r="F118" s="12">
        <v>3</v>
      </c>
      <c r="G118" s="18" t="s">
        <v>116</v>
      </c>
      <c r="H118" s="12" t="s">
        <v>39</v>
      </c>
    </row>
    <row r="119" spans="1:8" s="14" customFormat="1" ht="12.75">
      <c r="A119" s="12">
        <v>3117</v>
      </c>
      <c r="B119" s="15" t="s">
        <v>133</v>
      </c>
      <c r="C119" s="15" t="s">
        <v>168</v>
      </c>
      <c r="D119" s="17" t="s">
        <v>117</v>
      </c>
      <c r="E119" s="17" t="s">
        <v>118</v>
      </c>
      <c r="F119" s="12">
        <v>3</v>
      </c>
      <c r="G119" s="18" t="s">
        <v>116</v>
      </c>
      <c r="H119" s="12" t="s">
        <v>39</v>
      </c>
    </row>
    <row r="120" spans="1:8" s="14" customFormat="1" ht="12.75">
      <c r="A120" s="12">
        <v>3118</v>
      </c>
      <c r="B120" s="15" t="s">
        <v>134</v>
      </c>
      <c r="C120" s="15" t="s">
        <v>168</v>
      </c>
      <c r="D120" s="17" t="s">
        <v>117</v>
      </c>
      <c r="E120" s="17" t="s">
        <v>118</v>
      </c>
      <c r="F120" s="12">
        <v>3</v>
      </c>
      <c r="G120" s="18" t="s">
        <v>116</v>
      </c>
      <c r="H120" s="12" t="s">
        <v>39</v>
      </c>
    </row>
    <row r="121" spans="1:8" s="14" customFormat="1" ht="12.75">
      <c r="A121" s="12">
        <v>3119</v>
      </c>
      <c r="B121" s="15" t="s">
        <v>135</v>
      </c>
      <c r="C121" s="15" t="s">
        <v>168</v>
      </c>
      <c r="D121" s="17" t="s">
        <v>117</v>
      </c>
      <c r="E121" s="17" t="s">
        <v>118</v>
      </c>
      <c r="F121" s="12">
        <v>3</v>
      </c>
      <c r="G121" s="18" t="s">
        <v>116</v>
      </c>
      <c r="H121" s="12" t="s">
        <v>39</v>
      </c>
    </row>
    <row r="122" spans="1:8" s="14" customFormat="1" ht="12.75">
      <c r="A122" s="12">
        <v>3120</v>
      </c>
      <c r="B122" s="15" t="s">
        <v>136</v>
      </c>
      <c r="C122" s="15" t="s">
        <v>168</v>
      </c>
      <c r="D122" s="17" t="s">
        <v>117</v>
      </c>
      <c r="E122" s="17" t="s">
        <v>118</v>
      </c>
      <c r="F122" s="12">
        <v>3</v>
      </c>
      <c r="G122" s="18" t="s">
        <v>116</v>
      </c>
      <c r="H122" s="12" t="s">
        <v>39</v>
      </c>
    </row>
    <row r="123" spans="1:8" s="14" customFormat="1" ht="12.75">
      <c r="A123" s="12">
        <v>3121</v>
      </c>
      <c r="B123" s="15" t="s">
        <v>137</v>
      </c>
      <c r="C123" s="15" t="s">
        <v>168</v>
      </c>
      <c r="D123" s="17" t="s">
        <v>117</v>
      </c>
      <c r="E123" s="17" t="s">
        <v>118</v>
      </c>
      <c r="F123" s="12">
        <v>3</v>
      </c>
      <c r="G123" s="18" t="s">
        <v>116</v>
      </c>
      <c r="H123" s="12" t="s">
        <v>39</v>
      </c>
    </row>
    <row r="124" spans="1:8" s="14" customFormat="1" ht="12.75">
      <c r="A124" s="12">
        <v>3122</v>
      </c>
      <c r="B124" s="15" t="s">
        <v>138</v>
      </c>
      <c r="C124" s="15" t="s">
        <v>168</v>
      </c>
      <c r="D124" s="17" t="s">
        <v>117</v>
      </c>
      <c r="E124" s="17" t="s">
        <v>118</v>
      </c>
      <c r="F124" s="12">
        <v>3</v>
      </c>
      <c r="G124" s="18" t="s">
        <v>116</v>
      </c>
      <c r="H124" s="12" t="s">
        <v>39</v>
      </c>
    </row>
    <row r="125" spans="1:8" s="14" customFormat="1" ht="12.75">
      <c r="A125" s="12">
        <v>3123</v>
      </c>
      <c r="B125" s="15" t="s">
        <v>139</v>
      </c>
      <c r="C125" s="15" t="s">
        <v>168</v>
      </c>
      <c r="D125" s="17" t="s">
        <v>117</v>
      </c>
      <c r="E125" s="17" t="s">
        <v>118</v>
      </c>
      <c r="F125" s="12">
        <v>3</v>
      </c>
      <c r="G125" s="18" t="s">
        <v>116</v>
      </c>
      <c r="H125" s="12" t="s">
        <v>39</v>
      </c>
    </row>
    <row r="126" spans="1:8" s="14" customFormat="1" ht="12.75">
      <c r="A126" s="12">
        <v>3124</v>
      </c>
      <c r="B126" s="15" t="s">
        <v>140</v>
      </c>
      <c r="C126" s="15" t="s">
        <v>168</v>
      </c>
      <c r="D126" s="17" t="s">
        <v>117</v>
      </c>
      <c r="E126" s="17" t="s">
        <v>118</v>
      </c>
      <c r="F126" s="12">
        <v>3</v>
      </c>
      <c r="G126" s="18" t="s">
        <v>116</v>
      </c>
      <c r="H126" s="12" t="s">
        <v>39</v>
      </c>
    </row>
    <row r="127" spans="1:8" s="14" customFormat="1" ht="12.75">
      <c r="A127" s="12">
        <v>3125</v>
      </c>
      <c r="B127" s="15" t="s">
        <v>141</v>
      </c>
      <c r="C127" s="15" t="s">
        <v>168</v>
      </c>
      <c r="D127" s="17" t="s">
        <v>117</v>
      </c>
      <c r="E127" s="17" t="s">
        <v>118</v>
      </c>
      <c r="F127" s="12">
        <v>3</v>
      </c>
      <c r="G127" s="18" t="s">
        <v>116</v>
      </c>
      <c r="H127" s="12" t="s">
        <v>39</v>
      </c>
    </row>
    <row r="128" spans="1:8" s="14" customFormat="1" ht="12.75">
      <c r="A128" s="12">
        <v>3126</v>
      </c>
      <c r="B128" s="15" t="s">
        <v>142</v>
      </c>
      <c r="C128" s="15" t="s">
        <v>168</v>
      </c>
      <c r="D128" s="17" t="s">
        <v>117</v>
      </c>
      <c r="E128" s="17" t="s">
        <v>118</v>
      </c>
      <c r="F128" s="12">
        <v>3</v>
      </c>
      <c r="G128" s="18" t="s">
        <v>116</v>
      </c>
      <c r="H128" s="12" t="s">
        <v>39</v>
      </c>
    </row>
    <row r="129" spans="1:8" s="14" customFormat="1" ht="12.75">
      <c r="A129" s="12">
        <v>3127</v>
      </c>
      <c r="B129" s="15" t="s">
        <v>143</v>
      </c>
      <c r="C129" s="15" t="s">
        <v>168</v>
      </c>
      <c r="D129" s="17" t="s">
        <v>117</v>
      </c>
      <c r="E129" s="17" t="s">
        <v>118</v>
      </c>
      <c r="F129" s="12">
        <v>3</v>
      </c>
      <c r="G129" s="18" t="s">
        <v>116</v>
      </c>
      <c r="H129" s="12" t="s">
        <v>39</v>
      </c>
    </row>
    <row r="130" spans="1:8" s="14" customFormat="1" ht="12.75">
      <c r="A130" s="12">
        <v>3128</v>
      </c>
      <c r="B130" s="15" t="s">
        <v>144</v>
      </c>
      <c r="C130" s="15" t="s">
        <v>168</v>
      </c>
      <c r="D130" s="17" t="s">
        <v>117</v>
      </c>
      <c r="E130" s="17" t="s">
        <v>118</v>
      </c>
      <c r="F130" s="12">
        <v>3</v>
      </c>
      <c r="G130" s="18" t="s">
        <v>116</v>
      </c>
      <c r="H130" s="12" t="s">
        <v>39</v>
      </c>
    </row>
    <row r="131" spans="1:8" s="14" customFormat="1" ht="12.75">
      <c r="A131" s="12">
        <v>3129</v>
      </c>
      <c r="B131" s="15" t="s">
        <v>145</v>
      </c>
      <c r="C131" s="15" t="s">
        <v>168</v>
      </c>
      <c r="D131" s="17" t="s">
        <v>117</v>
      </c>
      <c r="E131" s="17" t="s">
        <v>118</v>
      </c>
      <c r="F131" s="12">
        <v>3</v>
      </c>
      <c r="G131" s="18" t="s">
        <v>116</v>
      </c>
      <c r="H131" s="12" t="s">
        <v>39</v>
      </c>
    </row>
    <row r="132" spans="1:8" s="14" customFormat="1" ht="12.75">
      <c r="A132" s="12">
        <v>3130</v>
      </c>
      <c r="B132" s="15" t="s">
        <v>146</v>
      </c>
      <c r="C132" s="15" t="s">
        <v>168</v>
      </c>
      <c r="D132" s="17" t="s">
        <v>117</v>
      </c>
      <c r="E132" s="17" t="s">
        <v>118</v>
      </c>
      <c r="F132" s="12">
        <v>3</v>
      </c>
      <c r="G132" s="18" t="s">
        <v>116</v>
      </c>
      <c r="H132" s="12" t="s">
        <v>39</v>
      </c>
    </row>
    <row r="133" spans="1:8" s="14" customFormat="1" ht="12.75">
      <c r="A133" s="12">
        <v>3131</v>
      </c>
      <c r="B133" s="15" t="s">
        <v>147</v>
      </c>
      <c r="C133" s="15" t="s">
        <v>168</v>
      </c>
      <c r="D133" s="17" t="s">
        <v>117</v>
      </c>
      <c r="E133" s="17" t="s">
        <v>118</v>
      </c>
      <c r="F133" s="12">
        <v>3</v>
      </c>
      <c r="G133" s="18" t="s">
        <v>116</v>
      </c>
      <c r="H133" s="12" t="s">
        <v>39</v>
      </c>
    </row>
    <row r="134" spans="1:8" s="14" customFormat="1" ht="12.75">
      <c r="A134" s="12">
        <v>3132</v>
      </c>
      <c r="B134" s="15" t="s">
        <v>148</v>
      </c>
      <c r="C134" s="15" t="s">
        <v>168</v>
      </c>
      <c r="D134" s="17" t="s">
        <v>117</v>
      </c>
      <c r="E134" s="17" t="s">
        <v>118</v>
      </c>
      <c r="F134" s="12">
        <v>3</v>
      </c>
      <c r="G134" s="18" t="s">
        <v>116</v>
      </c>
      <c r="H134" s="12" t="s">
        <v>39</v>
      </c>
    </row>
    <row r="135" spans="1:8" s="14" customFormat="1" ht="12.75">
      <c r="A135" s="12">
        <v>3133</v>
      </c>
      <c r="B135" s="15" t="s">
        <v>149</v>
      </c>
      <c r="C135" s="15" t="s">
        <v>168</v>
      </c>
      <c r="D135" s="17" t="s">
        <v>117</v>
      </c>
      <c r="E135" s="17" t="s">
        <v>118</v>
      </c>
      <c r="F135" s="12">
        <v>3</v>
      </c>
      <c r="G135" s="18" t="s">
        <v>116</v>
      </c>
      <c r="H135" s="12" t="s">
        <v>39</v>
      </c>
    </row>
    <row r="136" spans="1:8" s="14" customFormat="1" ht="12.75">
      <c r="A136" s="12">
        <v>3134</v>
      </c>
      <c r="B136" s="15" t="s">
        <v>150</v>
      </c>
      <c r="C136" s="15" t="s">
        <v>168</v>
      </c>
      <c r="D136" s="17" t="s">
        <v>117</v>
      </c>
      <c r="E136" s="17" t="s">
        <v>118</v>
      </c>
      <c r="F136" s="12">
        <v>3</v>
      </c>
      <c r="G136" s="18" t="s">
        <v>116</v>
      </c>
      <c r="H136" s="12" t="s">
        <v>39</v>
      </c>
    </row>
    <row r="137" spans="1:8" s="14" customFormat="1" ht="12.75">
      <c r="A137" s="12">
        <v>3135</v>
      </c>
      <c r="B137" s="15" t="s">
        <v>151</v>
      </c>
      <c r="C137" s="15" t="s">
        <v>168</v>
      </c>
      <c r="D137" s="17" t="s">
        <v>117</v>
      </c>
      <c r="E137" s="17" t="s">
        <v>118</v>
      </c>
      <c r="F137" s="12">
        <v>3</v>
      </c>
      <c r="G137" s="18" t="s">
        <v>116</v>
      </c>
      <c r="H137" s="12" t="s">
        <v>39</v>
      </c>
    </row>
    <row r="138" spans="1:8" s="14" customFormat="1" ht="12.75">
      <c r="A138" s="12">
        <v>3136</v>
      </c>
      <c r="B138" s="15" t="s">
        <v>152</v>
      </c>
      <c r="C138" s="15" t="s">
        <v>168</v>
      </c>
      <c r="D138" s="17" t="s">
        <v>117</v>
      </c>
      <c r="E138" s="17" t="s">
        <v>118</v>
      </c>
      <c r="F138" s="12">
        <v>3</v>
      </c>
      <c r="G138" s="18" t="s">
        <v>116</v>
      </c>
      <c r="H138" s="12" t="s">
        <v>39</v>
      </c>
    </row>
    <row r="139" spans="1:8" s="14" customFormat="1" ht="12.75">
      <c r="A139" s="12">
        <v>3137</v>
      </c>
      <c r="B139" s="15" t="s">
        <v>153</v>
      </c>
      <c r="C139" s="15" t="s">
        <v>168</v>
      </c>
      <c r="D139" s="17" t="s">
        <v>117</v>
      </c>
      <c r="E139" s="17" t="s">
        <v>118</v>
      </c>
      <c r="F139" s="12">
        <v>3</v>
      </c>
      <c r="G139" s="18" t="s">
        <v>116</v>
      </c>
      <c r="H139" s="12" t="s">
        <v>39</v>
      </c>
    </row>
    <row r="140" spans="1:8" s="14" customFormat="1" ht="12.75">
      <c r="A140" s="12">
        <v>3138</v>
      </c>
      <c r="B140" s="15" t="s">
        <v>154</v>
      </c>
      <c r="C140" s="15" t="s">
        <v>168</v>
      </c>
      <c r="D140" s="17" t="s">
        <v>117</v>
      </c>
      <c r="E140" s="17" t="s">
        <v>118</v>
      </c>
      <c r="F140" s="12">
        <v>3</v>
      </c>
      <c r="G140" s="18" t="s">
        <v>116</v>
      </c>
      <c r="H140" s="12" t="s">
        <v>39</v>
      </c>
    </row>
    <row r="141" spans="1:8" s="14" customFormat="1" ht="12.75">
      <c r="A141" s="12">
        <v>3139</v>
      </c>
      <c r="B141" s="15" t="s">
        <v>155</v>
      </c>
      <c r="C141" s="15" t="s">
        <v>168</v>
      </c>
      <c r="D141" s="17" t="s">
        <v>117</v>
      </c>
      <c r="E141" s="17" t="s">
        <v>118</v>
      </c>
      <c r="F141" s="12">
        <v>3</v>
      </c>
      <c r="G141" s="18" t="s">
        <v>116</v>
      </c>
      <c r="H141" s="12" t="s">
        <v>39</v>
      </c>
    </row>
    <row r="142" spans="1:8" s="14" customFormat="1" ht="12.75">
      <c r="A142" s="12">
        <v>3140</v>
      </c>
      <c r="B142" s="15" t="s">
        <v>156</v>
      </c>
      <c r="C142" s="15" t="s">
        <v>168</v>
      </c>
      <c r="D142" s="17" t="s">
        <v>117</v>
      </c>
      <c r="E142" s="17" t="s">
        <v>118</v>
      </c>
      <c r="F142" s="12">
        <v>3</v>
      </c>
      <c r="G142" s="18" t="s">
        <v>116</v>
      </c>
      <c r="H142" s="12" t="s">
        <v>39</v>
      </c>
    </row>
    <row r="143" spans="1:8" s="14" customFormat="1" ht="12.75">
      <c r="A143" s="12">
        <v>3141</v>
      </c>
      <c r="B143" s="15" t="s">
        <v>157</v>
      </c>
      <c r="C143" s="15" t="s">
        <v>168</v>
      </c>
      <c r="D143" s="17" t="s">
        <v>117</v>
      </c>
      <c r="E143" s="17" t="s">
        <v>118</v>
      </c>
      <c r="F143" s="12">
        <v>3</v>
      </c>
      <c r="G143" s="18" t="s">
        <v>116</v>
      </c>
      <c r="H143" s="12" t="s">
        <v>39</v>
      </c>
    </row>
    <row r="144" spans="1:8" s="14" customFormat="1" ht="12.75">
      <c r="A144" s="12">
        <v>3142</v>
      </c>
      <c r="B144" s="15" t="s">
        <v>158</v>
      </c>
      <c r="C144" s="15" t="s">
        <v>168</v>
      </c>
      <c r="D144" s="17" t="s">
        <v>117</v>
      </c>
      <c r="E144" s="17" t="s">
        <v>118</v>
      </c>
      <c r="F144" s="12">
        <v>3</v>
      </c>
      <c r="G144" s="18" t="s">
        <v>116</v>
      </c>
      <c r="H144" s="12" t="s">
        <v>39</v>
      </c>
    </row>
    <row r="145" spans="1:8" s="14" customFormat="1" ht="12.75">
      <c r="A145" s="12">
        <v>3143</v>
      </c>
      <c r="B145" s="15" t="s">
        <v>159</v>
      </c>
      <c r="C145" s="15" t="s">
        <v>168</v>
      </c>
      <c r="D145" s="17" t="s">
        <v>117</v>
      </c>
      <c r="E145" s="17" t="s">
        <v>118</v>
      </c>
      <c r="F145" s="12">
        <v>3</v>
      </c>
      <c r="G145" s="18" t="s">
        <v>116</v>
      </c>
      <c r="H145" s="12" t="s">
        <v>39</v>
      </c>
    </row>
    <row r="146" spans="1:8" s="14" customFormat="1" ht="12.75">
      <c r="A146" s="12">
        <v>3144</v>
      </c>
      <c r="B146" s="15" t="s">
        <v>160</v>
      </c>
      <c r="C146" s="15" t="s">
        <v>168</v>
      </c>
      <c r="D146" s="17" t="s">
        <v>117</v>
      </c>
      <c r="E146" s="17" t="s">
        <v>118</v>
      </c>
      <c r="F146" s="12">
        <v>3</v>
      </c>
      <c r="G146" s="18" t="s">
        <v>116</v>
      </c>
      <c r="H146" s="12" t="s">
        <v>39</v>
      </c>
    </row>
    <row r="147" spans="1:8" s="14" customFormat="1" ht="12.75">
      <c r="A147" s="12">
        <v>3145</v>
      </c>
      <c r="B147" s="15" t="s">
        <v>161</v>
      </c>
      <c r="C147" s="15" t="s">
        <v>168</v>
      </c>
      <c r="D147" s="17" t="s">
        <v>117</v>
      </c>
      <c r="E147" s="17" t="s">
        <v>118</v>
      </c>
      <c r="F147" s="12">
        <v>3</v>
      </c>
      <c r="G147" s="18" t="s">
        <v>116</v>
      </c>
      <c r="H147" s="12" t="s">
        <v>39</v>
      </c>
    </row>
    <row r="148" spans="1:8" s="14" customFormat="1" ht="12.75">
      <c r="A148" s="12">
        <v>3146</v>
      </c>
      <c r="B148" s="15" t="s">
        <v>162</v>
      </c>
      <c r="C148" s="15" t="s">
        <v>168</v>
      </c>
      <c r="D148" s="17" t="s">
        <v>117</v>
      </c>
      <c r="E148" s="17" t="s">
        <v>118</v>
      </c>
      <c r="F148" s="12">
        <v>3</v>
      </c>
      <c r="G148" s="18" t="s">
        <v>116</v>
      </c>
      <c r="H148" s="12" t="s">
        <v>39</v>
      </c>
    </row>
    <row r="149" spans="1:8" s="14" customFormat="1" ht="12.75">
      <c r="A149" s="12">
        <v>3147</v>
      </c>
      <c r="B149" s="15" t="s">
        <v>163</v>
      </c>
      <c r="C149" s="15" t="s">
        <v>168</v>
      </c>
      <c r="D149" s="17" t="s">
        <v>117</v>
      </c>
      <c r="E149" s="17" t="s">
        <v>118</v>
      </c>
      <c r="F149" s="12">
        <v>3</v>
      </c>
      <c r="G149" s="18" t="s">
        <v>116</v>
      </c>
      <c r="H149" s="12" t="s">
        <v>39</v>
      </c>
    </row>
    <row r="150" spans="1:8" s="14" customFormat="1" ht="12.75">
      <c r="A150" s="12">
        <v>3148</v>
      </c>
      <c r="B150" s="15" t="s">
        <v>164</v>
      </c>
      <c r="C150" s="15" t="s">
        <v>168</v>
      </c>
      <c r="D150" s="17" t="s">
        <v>117</v>
      </c>
      <c r="E150" s="17" t="s">
        <v>118</v>
      </c>
      <c r="F150" s="12">
        <v>3</v>
      </c>
      <c r="G150" s="18" t="s">
        <v>116</v>
      </c>
      <c r="H150" s="12" t="s">
        <v>39</v>
      </c>
    </row>
    <row r="151" spans="1:8" s="14" customFormat="1" ht="12.75">
      <c r="A151" s="12">
        <v>3149</v>
      </c>
      <c r="B151" s="15" t="s">
        <v>165</v>
      </c>
      <c r="C151" s="15" t="s">
        <v>168</v>
      </c>
      <c r="D151" s="17" t="s">
        <v>117</v>
      </c>
      <c r="E151" s="17" t="s">
        <v>118</v>
      </c>
      <c r="F151" s="12">
        <v>3</v>
      </c>
      <c r="G151" s="18" t="s">
        <v>116</v>
      </c>
      <c r="H151" s="12" t="s">
        <v>39</v>
      </c>
    </row>
    <row r="152" spans="1:8" s="14" customFormat="1" ht="12.75">
      <c r="A152" s="12">
        <v>3150</v>
      </c>
      <c r="B152" s="15" t="s">
        <v>166</v>
      </c>
      <c r="C152" s="15" t="s">
        <v>168</v>
      </c>
      <c r="D152" s="17" t="s">
        <v>117</v>
      </c>
      <c r="E152" s="17" t="s">
        <v>118</v>
      </c>
      <c r="F152" s="12">
        <v>3</v>
      </c>
      <c r="G152" s="18" t="s">
        <v>116</v>
      </c>
      <c r="H152" s="12" t="s">
        <v>39</v>
      </c>
    </row>
    <row r="153" spans="1:8" s="14" customFormat="1" ht="12.75">
      <c r="A153" s="12">
        <v>3151</v>
      </c>
      <c r="B153" s="15" t="s">
        <v>167</v>
      </c>
      <c r="C153" s="15" t="s">
        <v>168</v>
      </c>
      <c r="D153" s="17" t="s">
        <v>117</v>
      </c>
      <c r="E153" s="17" t="s">
        <v>118</v>
      </c>
      <c r="F153" s="12">
        <v>3</v>
      </c>
      <c r="G153" s="18" t="s">
        <v>116</v>
      </c>
      <c r="H153" s="12" t="s">
        <v>39</v>
      </c>
    </row>
    <row r="154" spans="1:8" s="14" customFormat="1" ht="12.75">
      <c r="A154" s="12">
        <v>3152</v>
      </c>
      <c r="B154" s="15" t="s">
        <v>127</v>
      </c>
      <c r="C154" s="15" t="s">
        <v>169</v>
      </c>
      <c r="D154" s="17" t="s">
        <v>117</v>
      </c>
      <c r="E154" s="17" t="s">
        <v>118</v>
      </c>
      <c r="F154" s="12">
        <v>3</v>
      </c>
      <c r="G154" s="18" t="s">
        <v>116</v>
      </c>
      <c r="H154" s="12" t="s">
        <v>39</v>
      </c>
    </row>
    <row r="155" spans="1:8" s="14" customFormat="1" ht="12.75">
      <c r="A155" s="12">
        <v>3153</v>
      </c>
      <c r="B155" s="15" t="s">
        <v>128</v>
      </c>
      <c r="C155" s="15" t="s">
        <v>169</v>
      </c>
      <c r="D155" s="17" t="s">
        <v>117</v>
      </c>
      <c r="E155" s="17" t="s">
        <v>118</v>
      </c>
      <c r="F155" s="12">
        <v>3</v>
      </c>
      <c r="G155" s="18" t="s">
        <v>116</v>
      </c>
      <c r="H155" s="12" t="s">
        <v>39</v>
      </c>
    </row>
    <row r="156" spans="1:8" s="14" customFormat="1" ht="12.75">
      <c r="A156" s="12">
        <v>3154</v>
      </c>
      <c r="B156" s="15" t="s">
        <v>129</v>
      </c>
      <c r="C156" s="15" t="s">
        <v>169</v>
      </c>
      <c r="D156" s="17" t="s">
        <v>117</v>
      </c>
      <c r="E156" s="17" t="s">
        <v>118</v>
      </c>
      <c r="F156" s="12">
        <v>3</v>
      </c>
      <c r="G156" s="18" t="s">
        <v>116</v>
      </c>
      <c r="H156" s="12" t="s">
        <v>39</v>
      </c>
    </row>
    <row r="157" spans="1:8" s="14" customFormat="1" ht="12.75">
      <c r="A157" s="12">
        <v>3155</v>
      </c>
      <c r="B157" s="15" t="s">
        <v>130</v>
      </c>
      <c r="C157" s="15" t="s">
        <v>169</v>
      </c>
      <c r="D157" s="17" t="s">
        <v>117</v>
      </c>
      <c r="E157" s="17" t="s">
        <v>118</v>
      </c>
      <c r="F157" s="12">
        <v>3</v>
      </c>
      <c r="G157" s="18" t="s">
        <v>116</v>
      </c>
      <c r="H157" s="12" t="s">
        <v>39</v>
      </c>
    </row>
    <row r="158" spans="1:8" s="14" customFormat="1" ht="12.75">
      <c r="A158" s="12">
        <v>3156</v>
      </c>
      <c r="B158" s="15" t="s">
        <v>131</v>
      </c>
      <c r="C158" s="15" t="s">
        <v>169</v>
      </c>
      <c r="D158" s="17" t="s">
        <v>117</v>
      </c>
      <c r="E158" s="17" t="s">
        <v>118</v>
      </c>
      <c r="F158" s="12">
        <v>3</v>
      </c>
      <c r="G158" s="18" t="s">
        <v>116</v>
      </c>
      <c r="H158" s="12" t="s">
        <v>39</v>
      </c>
    </row>
    <row r="159" spans="1:8" s="14" customFormat="1" ht="12.75">
      <c r="A159" s="12">
        <v>3157</v>
      </c>
      <c r="B159" s="15" t="s">
        <v>132</v>
      </c>
      <c r="C159" s="15" t="s">
        <v>169</v>
      </c>
      <c r="D159" s="17" t="s">
        <v>117</v>
      </c>
      <c r="E159" s="17" t="s">
        <v>118</v>
      </c>
      <c r="F159" s="12">
        <v>3</v>
      </c>
      <c r="G159" s="18" t="s">
        <v>116</v>
      </c>
      <c r="H159" s="12" t="s">
        <v>39</v>
      </c>
    </row>
    <row r="160" spans="1:8" s="14" customFormat="1" ht="12.75">
      <c r="A160" s="12">
        <v>3158</v>
      </c>
      <c r="B160" s="15" t="s">
        <v>133</v>
      </c>
      <c r="C160" s="15" t="s">
        <v>169</v>
      </c>
      <c r="D160" s="17" t="s">
        <v>117</v>
      </c>
      <c r="E160" s="17" t="s">
        <v>118</v>
      </c>
      <c r="F160" s="12">
        <v>3</v>
      </c>
      <c r="G160" s="18" t="s">
        <v>116</v>
      </c>
      <c r="H160" s="12" t="s">
        <v>39</v>
      </c>
    </row>
    <row r="161" spans="1:8" s="14" customFormat="1" ht="12.75">
      <c r="A161" s="12">
        <v>3159</v>
      </c>
      <c r="B161" s="15" t="s">
        <v>134</v>
      </c>
      <c r="C161" s="15" t="s">
        <v>169</v>
      </c>
      <c r="D161" s="17" t="s">
        <v>117</v>
      </c>
      <c r="E161" s="17" t="s">
        <v>118</v>
      </c>
      <c r="F161" s="12">
        <v>3</v>
      </c>
      <c r="G161" s="18" t="s">
        <v>116</v>
      </c>
      <c r="H161" s="12" t="s">
        <v>39</v>
      </c>
    </row>
    <row r="162" spans="1:8" s="14" customFormat="1" ht="12.75">
      <c r="A162" s="12">
        <v>3160</v>
      </c>
      <c r="B162" s="15" t="s">
        <v>135</v>
      </c>
      <c r="C162" s="15" t="s">
        <v>169</v>
      </c>
      <c r="D162" s="17" t="s">
        <v>117</v>
      </c>
      <c r="E162" s="17" t="s">
        <v>118</v>
      </c>
      <c r="F162" s="12">
        <v>3</v>
      </c>
      <c r="G162" s="18" t="s">
        <v>116</v>
      </c>
      <c r="H162" s="12" t="s">
        <v>39</v>
      </c>
    </row>
    <row r="163" spans="1:8" s="14" customFormat="1" ht="12.75">
      <c r="A163" s="12">
        <v>3161</v>
      </c>
      <c r="B163" s="15" t="s">
        <v>136</v>
      </c>
      <c r="C163" s="15" t="s">
        <v>169</v>
      </c>
      <c r="D163" s="17" t="s">
        <v>117</v>
      </c>
      <c r="E163" s="17" t="s">
        <v>118</v>
      </c>
      <c r="F163" s="12">
        <v>3</v>
      </c>
      <c r="G163" s="18" t="s">
        <v>116</v>
      </c>
      <c r="H163" s="12" t="s">
        <v>39</v>
      </c>
    </row>
    <row r="164" spans="1:8" s="14" customFormat="1" ht="12.75">
      <c r="A164" s="12">
        <v>3162</v>
      </c>
      <c r="B164" s="15" t="s">
        <v>137</v>
      </c>
      <c r="C164" s="15" t="s">
        <v>169</v>
      </c>
      <c r="D164" s="17" t="s">
        <v>117</v>
      </c>
      <c r="E164" s="17" t="s">
        <v>118</v>
      </c>
      <c r="F164" s="12">
        <v>3</v>
      </c>
      <c r="G164" s="18" t="s">
        <v>116</v>
      </c>
      <c r="H164" s="12" t="s">
        <v>39</v>
      </c>
    </row>
    <row r="165" spans="1:8" s="14" customFormat="1" ht="12.75">
      <c r="A165" s="12">
        <v>3163</v>
      </c>
      <c r="B165" s="15" t="s">
        <v>138</v>
      </c>
      <c r="C165" s="15" t="s">
        <v>169</v>
      </c>
      <c r="D165" s="17" t="s">
        <v>117</v>
      </c>
      <c r="E165" s="17" t="s">
        <v>118</v>
      </c>
      <c r="F165" s="12">
        <v>3</v>
      </c>
      <c r="G165" s="18" t="s">
        <v>116</v>
      </c>
      <c r="H165" s="12" t="s">
        <v>39</v>
      </c>
    </row>
    <row r="166" spans="1:8" s="14" customFormat="1" ht="12.75">
      <c r="A166" s="12">
        <v>3164</v>
      </c>
      <c r="B166" s="15" t="s">
        <v>139</v>
      </c>
      <c r="C166" s="15" t="s">
        <v>169</v>
      </c>
      <c r="D166" s="17" t="s">
        <v>117</v>
      </c>
      <c r="E166" s="17" t="s">
        <v>118</v>
      </c>
      <c r="F166" s="12">
        <v>3</v>
      </c>
      <c r="G166" s="18" t="s">
        <v>116</v>
      </c>
      <c r="H166" s="12" t="s">
        <v>39</v>
      </c>
    </row>
    <row r="167" spans="1:8" s="14" customFormat="1" ht="12.75">
      <c r="A167" s="12">
        <v>3165</v>
      </c>
      <c r="B167" s="15" t="s">
        <v>140</v>
      </c>
      <c r="C167" s="15" t="s">
        <v>169</v>
      </c>
      <c r="D167" s="17" t="s">
        <v>117</v>
      </c>
      <c r="E167" s="17" t="s">
        <v>118</v>
      </c>
      <c r="F167" s="12">
        <v>3</v>
      </c>
      <c r="G167" s="18" t="s">
        <v>116</v>
      </c>
      <c r="H167" s="12" t="s">
        <v>39</v>
      </c>
    </row>
    <row r="168" spans="1:8" s="14" customFormat="1" ht="12.75">
      <c r="A168" s="12">
        <v>3166</v>
      </c>
      <c r="B168" s="15" t="s">
        <v>141</v>
      </c>
      <c r="C168" s="15" t="s">
        <v>169</v>
      </c>
      <c r="D168" s="17" t="s">
        <v>117</v>
      </c>
      <c r="E168" s="17" t="s">
        <v>118</v>
      </c>
      <c r="F168" s="12">
        <v>3</v>
      </c>
      <c r="G168" s="18" t="s">
        <v>116</v>
      </c>
      <c r="H168" s="12" t="s">
        <v>39</v>
      </c>
    </row>
    <row r="169" spans="1:8" s="14" customFormat="1" ht="12.75">
      <c r="A169" s="12">
        <v>3167</v>
      </c>
      <c r="B169" s="15" t="s">
        <v>142</v>
      </c>
      <c r="C169" s="15" t="s">
        <v>169</v>
      </c>
      <c r="D169" s="17" t="s">
        <v>117</v>
      </c>
      <c r="E169" s="17" t="s">
        <v>118</v>
      </c>
      <c r="F169" s="12">
        <v>3</v>
      </c>
      <c r="G169" s="18" t="s">
        <v>116</v>
      </c>
      <c r="H169" s="12" t="s">
        <v>39</v>
      </c>
    </row>
    <row r="170" spans="1:8" s="14" customFormat="1" ht="12.75">
      <c r="A170" s="12">
        <v>3168</v>
      </c>
      <c r="B170" s="15" t="s">
        <v>143</v>
      </c>
      <c r="C170" s="15" t="s">
        <v>169</v>
      </c>
      <c r="D170" s="17" t="s">
        <v>117</v>
      </c>
      <c r="E170" s="17" t="s">
        <v>118</v>
      </c>
      <c r="F170" s="12">
        <v>3</v>
      </c>
      <c r="G170" s="18" t="s">
        <v>116</v>
      </c>
      <c r="H170" s="12" t="s">
        <v>39</v>
      </c>
    </row>
    <row r="171" spans="1:8" s="14" customFormat="1" ht="12.75">
      <c r="A171" s="12">
        <v>3169</v>
      </c>
      <c r="B171" s="15" t="s">
        <v>144</v>
      </c>
      <c r="C171" s="15" t="s">
        <v>169</v>
      </c>
      <c r="D171" s="17" t="s">
        <v>117</v>
      </c>
      <c r="E171" s="17" t="s">
        <v>118</v>
      </c>
      <c r="F171" s="12">
        <v>3</v>
      </c>
      <c r="G171" s="18" t="s">
        <v>116</v>
      </c>
      <c r="H171" s="12" t="s">
        <v>39</v>
      </c>
    </row>
    <row r="172" spans="1:8" s="14" customFormat="1" ht="12.75">
      <c r="A172" s="12">
        <v>3170</v>
      </c>
      <c r="B172" s="15" t="s">
        <v>145</v>
      </c>
      <c r="C172" s="15" t="s">
        <v>169</v>
      </c>
      <c r="D172" s="17" t="s">
        <v>117</v>
      </c>
      <c r="E172" s="17" t="s">
        <v>118</v>
      </c>
      <c r="F172" s="12">
        <v>3</v>
      </c>
      <c r="G172" s="18" t="s">
        <v>116</v>
      </c>
      <c r="H172" s="12" t="s">
        <v>39</v>
      </c>
    </row>
    <row r="173" spans="1:8" s="14" customFormat="1" ht="12.75">
      <c r="A173" s="12">
        <v>3171</v>
      </c>
      <c r="B173" s="15" t="s">
        <v>146</v>
      </c>
      <c r="C173" s="15" t="s">
        <v>169</v>
      </c>
      <c r="D173" s="17" t="s">
        <v>117</v>
      </c>
      <c r="E173" s="17" t="s">
        <v>118</v>
      </c>
      <c r="F173" s="12">
        <v>3</v>
      </c>
      <c r="G173" s="18" t="s">
        <v>116</v>
      </c>
      <c r="H173" s="12" t="s">
        <v>39</v>
      </c>
    </row>
    <row r="174" spans="1:8" s="14" customFormat="1" ht="12.75">
      <c r="A174" s="12">
        <v>3172</v>
      </c>
      <c r="B174" s="15" t="s">
        <v>147</v>
      </c>
      <c r="C174" s="15" t="s">
        <v>169</v>
      </c>
      <c r="D174" s="17" t="s">
        <v>117</v>
      </c>
      <c r="E174" s="17" t="s">
        <v>118</v>
      </c>
      <c r="F174" s="12">
        <v>3</v>
      </c>
      <c r="G174" s="18" t="s">
        <v>116</v>
      </c>
      <c r="H174" s="12" t="s">
        <v>39</v>
      </c>
    </row>
    <row r="175" spans="1:8" s="14" customFormat="1" ht="12.75">
      <c r="A175" s="12">
        <v>3173</v>
      </c>
      <c r="B175" s="15" t="s">
        <v>148</v>
      </c>
      <c r="C175" s="15" t="s">
        <v>169</v>
      </c>
      <c r="D175" s="17" t="s">
        <v>117</v>
      </c>
      <c r="E175" s="17" t="s">
        <v>118</v>
      </c>
      <c r="F175" s="12">
        <v>3</v>
      </c>
      <c r="G175" s="18" t="s">
        <v>116</v>
      </c>
      <c r="H175" s="12" t="s">
        <v>39</v>
      </c>
    </row>
    <row r="176" spans="1:8" s="14" customFormat="1" ht="12.75">
      <c r="A176" s="12">
        <v>3174</v>
      </c>
      <c r="B176" s="15" t="s">
        <v>149</v>
      </c>
      <c r="C176" s="15" t="s">
        <v>169</v>
      </c>
      <c r="D176" s="17" t="s">
        <v>117</v>
      </c>
      <c r="E176" s="17" t="s">
        <v>118</v>
      </c>
      <c r="F176" s="12">
        <v>3</v>
      </c>
      <c r="G176" s="18" t="s">
        <v>116</v>
      </c>
      <c r="H176" s="12" t="s">
        <v>39</v>
      </c>
    </row>
    <row r="177" spans="1:8" s="14" customFormat="1" ht="12.75">
      <c r="A177" s="12">
        <v>3175</v>
      </c>
      <c r="B177" s="15" t="s">
        <v>150</v>
      </c>
      <c r="C177" s="15" t="s">
        <v>169</v>
      </c>
      <c r="D177" s="17" t="s">
        <v>117</v>
      </c>
      <c r="E177" s="17" t="s">
        <v>118</v>
      </c>
      <c r="F177" s="12">
        <v>3</v>
      </c>
      <c r="G177" s="18" t="s">
        <v>116</v>
      </c>
      <c r="H177" s="12" t="s">
        <v>39</v>
      </c>
    </row>
    <row r="178" spans="1:8" s="14" customFormat="1" ht="12.75">
      <c r="A178" s="12">
        <v>3176</v>
      </c>
      <c r="B178" s="15" t="s">
        <v>151</v>
      </c>
      <c r="C178" s="15" t="s">
        <v>169</v>
      </c>
      <c r="D178" s="17" t="s">
        <v>117</v>
      </c>
      <c r="E178" s="17" t="s">
        <v>118</v>
      </c>
      <c r="F178" s="12">
        <v>3</v>
      </c>
      <c r="G178" s="18" t="s">
        <v>116</v>
      </c>
      <c r="H178" s="12" t="s">
        <v>39</v>
      </c>
    </row>
    <row r="179" spans="1:8" s="14" customFormat="1" ht="12.75">
      <c r="A179" s="12">
        <v>3177</v>
      </c>
      <c r="B179" s="15" t="s">
        <v>152</v>
      </c>
      <c r="C179" s="15" t="s">
        <v>169</v>
      </c>
      <c r="D179" s="17" t="s">
        <v>117</v>
      </c>
      <c r="E179" s="17" t="s">
        <v>118</v>
      </c>
      <c r="F179" s="12">
        <v>3</v>
      </c>
      <c r="G179" s="18" t="s">
        <v>116</v>
      </c>
      <c r="H179" s="12" t="s">
        <v>39</v>
      </c>
    </row>
    <row r="180" spans="1:8" s="14" customFormat="1" ht="12.75">
      <c r="A180" s="12">
        <v>3178</v>
      </c>
      <c r="B180" s="15" t="s">
        <v>153</v>
      </c>
      <c r="C180" s="15" t="s">
        <v>169</v>
      </c>
      <c r="D180" s="17" t="s">
        <v>117</v>
      </c>
      <c r="E180" s="17" t="s">
        <v>118</v>
      </c>
      <c r="F180" s="12">
        <v>3</v>
      </c>
      <c r="G180" s="18" t="s">
        <v>116</v>
      </c>
      <c r="H180" s="12" t="s">
        <v>39</v>
      </c>
    </row>
    <row r="181" spans="1:8" s="14" customFormat="1" ht="12.75">
      <c r="A181" s="12">
        <v>3179</v>
      </c>
      <c r="B181" s="15" t="s">
        <v>154</v>
      </c>
      <c r="C181" s="15" t="s">
        <v>169</v>
      </c>
      <c r="D181" s="17" t="s">
        <v>117</v>
      </c>
      <c r="E181" s="17" t="s">
        <v>118</v>
      </c>
      <c r="F181" s="12">
        <v>3</v>
      </c>
      <c r="G181" s="18" t="s">
        <v>116</v>
      </c>
      <c r="H181" s="12" t="s">
        <v>39</v>
      </c>
    </row>
    <row r="182" spans="1:8" s="14" customFormat="1" ht="12.75">
      <c r="A182" s="12">
        <v>3180</v>
      </c>
      <c r="B182" s="15" t="s">
        <v>155</v>
      </c>
      <c r="C182" s="15" t="s">
        <v>169</v>
      </c>
      <c r="D182" s="17" t="s">
        <v>117</v>
      </c>
      <c r="E182" s="17" t="s">
        <v>118</v>
      </c>
      <c r="F182" s="12">
        <v>3</v>
      </c>
      <c r="G182" s="18" t="s">
        <v>116</v>
      </c>
      <c r="H182" s="12" t="s">
        <v>39</v>
      </c>
    </row>
    <row r="183" spans="1:8" s="14" customFormat="1" ht="12.75">
      <c r="A183" s="12">
        <v>3181</v>
      </c>
      <c r="B183" s="15" t="s">
        <v>156</v>
      </c>
      <c r="C183" s="15" t="s">
        <v>169</v>
      </c>
      <c r="D183" s="17" t="s">
        <v>117</v>
      </c>
      <c r="E183" s="17" t="s">
        <v>118</v>
      </c>
      <c r="F183" s="12">
        <v>3</v>
      </c>
      <c r="G183" s="18" t="s">
        <v>116</v>
      </c>
      <c r="H183" s="12" t="s">
        <v>39</v>
      </c>
    </row>
    <row r="184" spans="1:8" s="14" customFormat="1" ht="12.75">
      <c r="A184" s="12">
        <v>3182</v>
      </c>
      <c r="B184" s="15" t="s">
        <v>157</v>
      </c>
      <c r="C184" s="15" t="s">
        <v>169</v>
      </c>
      <c r="D184" s="17" t="s">
        <v>117</v>
      </c>
      <c r="E184" s="17" t="s">
        <v>118</v>
      </c>
      <c r="F184" s="12">
        <v>3</v>
      </c>
      <c r="G184" s="18" t="s">
        <v>116</v>
      </c>
      <c r="H184" s="12" t="s">
        <v>39</v>
      </c>
    </row>
    <row r="185" spans="1:8" s="14" customFormat="1" ht="12.75">
      <c r="A185" s="12">
        <v>3183</v>
      </c>
      <c r="B185" s="15" t="s">
        <v>158</v>
      </c>
      <c r="C185" s="15" t="s">
        <v>169</v>
      </c>
      <c r="D185" s="17" t="s">
        <v>117</v>
      </c>
      <c r="E185" s="17" t="s">
        <v>118</v>
      </c>
      <c r="F185" s="12">
        <v>3</v>
      </c>
      <c r="G185" s="18" t="s">
        <v>116</v>
      </c>
      <c r="H185" s="12" t="s">
        <v>39</v>
      </c>
    </row>
    <row r="186" spans="1:8" s="14" customFormat="1" ht="12.75">
      <c r="A186" s="12">
        <v>3184</v>
      </c>
      <c r="B186" s="15" t="s">
        <v>159</v>
      </c>
      <c r="C186" s="15" t="s">
        <v>169</v>
      </c>
      <c r="D186" s="17" t="s">
        <v>117</v>
      </c>
      <c r="E186" s="17" t="s">
        <v>118</v>
      </c>
      <c r="F186" s="12">
        <v>3</v>
      </c>
      <c r="G186" s="18" t="s">
        <v>116</v>
      </c>
      <c r="H186" s="12" t="s">
        <v>39</v>
      </c>
    </row>
    <row r="187" spans="1:8" s="14" customFormat="1" ht="12.75">
      <c r="A187" s="12">
        <v>3185</v>
      </c>
      <c r="B187" s="15" t="s">
        <v>160</v>
      </c>
      <c r="C187" s="15" t="s">
        <v>169</v>
      </c>
      <c r="D187" s="17" t="s">
        <v>117</v>
      </c>
      <c r="E187" s="17" t="s">
        <v>118</v>
      </c>
      <c r="F187" s="12">
        <v>3</v>
      </c>
      <c r="G187" s="18" t="s">
        <v>116</v>
      </c>
      <c r="H187" s="12" t="s">
        <v>39</v>
      </c>
    </row>
    <row r="188" spans="1:8" s="14" customFormat="1" ht="12.75">
      <c r="A188" s="12">
        <v>3186</v>
      </c>
      <c r="B188" s="15" t="s">
        <v>161</v>
      </c>
      <c r="C188" s="15" t="s">
        <v>169</v>
      </c>
      <c r="D188" s="17" t="s">
        <v>117</v>
      </c>
      <c r="E188" s="17" t="s">
        <v>118</v>
      </c>
      <c r="F188" s="12">
        <v>3</v>
      </c>
      <c r="G188" s="18" t="s">
        <v>116</v>
      </c>
      <c r="H188" s="12" t="s">
        <v>39</v>
      </c>
    </row>
    <row r="189" spans="1:8" s="14" customFormat="1" ht="12.75">
      <c r="A189" s="12">
        <v>3187</v>
      </c>
      <c r="B189" s="15" t="s">
        <v>162</v>
      </c>
      <c r="C189" s="15" t="s">
        <v>169</v>
      </c>
      <c r="D189" s="17" t="s">
        <v>117</v>
      </c>
      <c r="E189" s="17" t="s">
        <v>118</v>
      </c>
      <c r="F189" s="12">
        <v>3</v>
      </c>
      <c r="G189" s="18" t="s">
        <v>116</v>
      </c>
      <c r="H189" s="12" t="s">
        <v>39</v>
      </c>
    </row>
    <row r="190" spans="1:8" s="14" customFormat="1" ht="12.75">
      <c r="A190" s="12">
        <v>3188</v>
      </c>
      <c r="B190" s="15" t="s">
        <v>163</v>
      </c>
      <c r="C190" s="15" t="s">
        <v>169</v>
      </c>
      <c r="D190" s="17" t="s">
        <v>117</v>
      </c>
      <c r="E190" s="17" t="s">
        <v>118</v>
      </c>
      <c r="F190" s="12">
        <v>3</v>
      </c>
      <c r="G190" s="18" t="s">
        <v>116</v>
      </c>
      <c r="H190" s="12" t="s">
        <v>39</v>
      </c>
    </row>
    <row r="191" spans="1:8" s="14" customFormat="1" ht="12.75">
      <c r="A191" s="12">
        <v>3189</v>
      </c>
      <c r="B191" s="15" t="s">
        <v>164</v>
      </c>
      <c r="C191" s="15" t="s">
        <v>169</v>
      </c>
      <c r="D191" s="17" t="s">
        <v>117</v>
      </c>
      <c r="E191" s="17" t="s">
        <v>118</v>
      </c>
      <c r="F191" s="12">
        <v>3</v>
      </c>
      <c r="G191" s="18" t="s">
        <v>116</v>
      </c>
      <c r="H191" s="12" t="s">
        <v>39</v>
      </c>
    </row>
    <row r="192" spans="1:8" s="14" customFormat="1" ht="12.75">
      <c r="A192" s="12">
        <v>3190</v>
      </c>
      <c r="B192" s="15" t="s">
        <v>165</v>
      </c>
      <c r="C192" s="15" t="s">
        <v>169</v>
      </c>
      <c r="D192" s="17" t="s">
        <v>117</v>
      </c>
      <c r="E192" s="17" t="s">
        <v>118</v>
      </c>
      <c r="F192" s="12">
        <v>3</v>
      </c>
      <c r="G192" s="18" t="s">
        <v>116</v>
      </c>
      <c r="H192" s="12" t="s">
        <v>39</v>
      </c>
    </row>
    <row r="193" spans="1:8" s="14" customFormat="1" ht="12.75">
      <c r="A193" s="12">
        <v>3191</v>
      </c>
      <c r="B193" s="15" t="s">
        <v>166</v>
      </c>
      <c r="C193" s="15" t="s">
        <v>169</v>
      </c>
      <c r="D193" s="17" t="s">
        <v>117</v>
      </c>
      <c r="E193" s="17" t="s">
        <v>118</v>
      </c>
      <c r="F193" s="12">
        <v>3</v>
      </c>
      <c r="G193" s="18" t="s">
        <v>116</v>
      </c>
      <c r="H193" s="12" t="s">
        <v>39</v>
      </c>
    </row>
    <row r="194" spans="1:8" s="14" customFormat="1" ht="12.75">
      <c r="A194" s="12">
        <v>3192</v>
      </c>
      <c r="B194" s="15" t="s">
        <v>167</v>
      </c>
      <c r="C194" s="15" t="s">
        <v>169</v>
      </c>
      <c r="D194" s="17" t="s">
        <v>117</v>
      </c>
      <c r="E194" s="17" t="s">
        <v>118</v>
      </c>
      <c r="F194" s="12">
        <v>3</v>
      </c>
      <c r="G194" s="18" t="s">
        <v>116</v>
      </c>
      <c r="H194" s="12" t="s">
        <v>39</v>
      </c>
    </row>
    <row r="195" spans="1:8" s="14" customFormat="1" ht="12.75">
      <c r="A195" s="12">
        <v>3193</v>
      </c>
      <c r="B195" s="15" t="s">
        <v>127</v>
      </c>
      <c r="C195" s="15" t="s">
        <v>170</v>
      </c>
      <c r="D195" s="17" t="s">
        <v>117</v>
      </c>
      <c r="E195" s="17" t="s">
        <v>118</v>
      </c>
      <c r="F195" s="12">
        <v>3</v>
      </c>
      <c r="G195" s="18" t="s">
        <v>25</v>
      </c>
      <c r="H195" s="12" t="s">
        <v>39</v>
      </c>
    </row>
    <row r="196" spans="1:8" s="14" customFormat="1" ht="12.75">
      <c r="A196" s="12">
        <v>3194</v>
      </c>
      <c r="B196" s="15" t="s">
        <v>128</v>
      </c>
      <c r="C196" s="15" t="s">
        <v>170</v>
      </c>
      <c r="D196" s="17" t="s">
        <v>117</v>
      </c>
      <c r="E196" s="17" t="s">
        <v>118</v>
      </c>
      <c r="F196" s="12">
        <v>3</v>
      </c>
      <c r="G196" s="18" t="s">
        <v>25</v>
      </c>
      <c r="H196" s="12" t="s">
        <v>39</v>
      </c>
    </row>
    <row r="197" spans="1:8" s="14" customFormat="1" ht="12.75">
      <c r="A197" s="12">
        <v>3195</v>
      </c>
      <c r="B197" s="15" t="s">
        <v>129</v>
      </c>
      <c r="C197" s="15" t="s">
        <v>170</v>
      </c>
      <c r="D197" s="17" t="s">
        <v>117</v>
      </c>
      <c r="E197" s="17" t="s">
        <v>118</v>
      </c>
      <c r="F197" s="12">
        <v>3</v>
      </c>
      <c r="G197" s="18" t="s">
        <v>25</v>
      </c>
      <c r="H197" s="12" t="s">
        <v>39</v>
      </c>
    </row>
    <row r="198" spans="1:8" s="14" customFormat="1" ht="12.75">
      <c r="A198" s="12">
        <v>3196</v>
      </c>
      <c r="B198" s="15" t="s">
        <v>130</v>
      </c>
      <c r="C198" s="15" t="s">
        <v>170</v>
      </c>
      <c r="D198" s="17" t="s">
        <v>117</v>
      </c>
      <c r="E198" s="17" t="s">
        <v>118</v>
      </c>
      <c r="F198" s="12">
        <v>3</v>
      </c>
      <c r="G198" s="18" t="s">
        <v>25</v>
      </c>
      <c r="H198" s="12" t="s">
        <v>39</v>
      </c>
    </row>
    <row r="199" spans="1:8" s="14" customFormat="1" ht="12.75">
      <c r="A199" s="12">
        <v>3197</v>
      </c>
      <c r="B199" s="15" t="s">
        <v>131</v>
      </c>
      <c r="C199" s="15" t="s">
        <v>170</v>
      </c>
      <c r="D199" s="17" t="s">
        <v>117</v>
      </c>
      <c r="E199" s="17" t="s">
        <v>118</v>
      </c>
      <c r="F199" s="12">
        <v>3</v>
      </c>
      <c r="G199" s="18" t="s">
        <v>25</v>
      </c>
      <c r="H199" s="12" t="s">
        <v>39</v>
      </c>
    </row>
    <row r="200" spans="1:8" s="14" customFormat="1" ht="12.75">
      <c r="A200" s="12">
        <v>3198</v>
      </c>
      <c r="B200" s="15" t="s">
        <v>132</v>
      </c>
      <c r="C200" s="15" t="s">
        <v>170</v>
      </c>
      <c r="D200" s="17" t="s">
        <v>117</v>
      </c>
      <c r="E200" s="17" t="s">
        <v>118</v>
      </c>
      <c r="F200" s="12">
        <v>3</v>
      </c>
      <c r="G200" s="18" t="s">
        <v>25</v>
      </c>
      <c r="H200" s="12" t="s">
        <v>39</v>
      </c>
    </row>
    <row r="201" spans="1:8" s="14" customFormat="1" ht="12.75">
      <c r="A201" s="12">
        <v>3199</v>
      </c>
      <c r="B201" s="15" t="s">
        <v>133</v>
      </c>
      <c r="C201" s="15" t="s">
        <v>170</v>
      </c>
      <c r="D201" s="17" t="s">
        <v>117</v>
      </c>
      <c r="E201" s="17" t="s">
        <v>118</v>
      </c>
      <c r="F201" s="12">
        <v>3</v>
      </c>
      <c r="G201" s="18" t="s">
        <v>25</v>
      </c>
      <c r="H201" s="12" t="s">
        <v>39</v>
      </c>
    </row>
    <row r="202" spans="1:8" s="14" customFormat="1" ht="12.75">
      <c r="A202" s="12">
        <v>3200</v>
      </c>
      <c r="B202" s="15" t="s">
        <v>134</v>
      </c>
      <c r="C202" s="15" t="s">
        <v>170</v>
      </c>
      <c r="D202" s="17" t="s">
        <v>117</v>
      </c>
      <c r="E202" s="17" t="s">
        <v>118</v>
      </c>
      <c r="F202" s="12">
        <v>3</v>
      </c>
      <c r="G202" s="18" t="s">
        <v>25</v>
      </c>
      <c r="H202" s="12" t="s">
        <v>39</v>
      </c>
    </row>
    <row r="203" spans="1:8" s="14" customFormat="1" ht="12.75">
      <c r="A203" s="12">
        <v>3201</v>
      </c>
      <c r="B203" s="15" t="s">
        <v>135</v>
      </c>
      <c r="C203" s="15" t="s">
        <v>170</v>
      </c>
      <c r="D203" s="17" t="s">
        <v>117</v>
      </c>
      <c r="E203" s="17" t="s">
        <v>118</v>
      </c>
      <c r="F203" s="12">
        <v>3</v>
      </c>
      <c r="G203" s="18" t="s">
        <v>25</v>
      </c>
      <c r="H203" s="12" t="s">
        <v>39</v>
      </c>
    </row>
    <row r="204" spans="1:8" s="14" customFormat="1" ht="12.75">
      <c r="A204" s="12">
        <v>3202</v>
      </c>
      <c r="B204" s="15" t="s">
        <v>136</v>
      </c>
      <c r="C204" s="15" t="s">
        <v>170</v>
      </c>
      <c r="D204" s="17" t="s">
        <v>117</v>
      </c>
      <c r="E204" s="17" t="s">
        <v>118</v>
      </c>
      <c r="F204" s="12">
        <v>3</v>
      </c>
      <c r="G204" s="18" t="s">
        <v>25</v>
      </c>
      <c r="H204" s="12" t="s">
        <v>39</v>
      </c>
    </row>
    <row r="205" spans="1:8" s="14" customFormat="1" ht="12.75">
      <c r="A205" s="12">
        <v>3203</v>
      </c>
      <c r="B205" s="15" t="s">
        <v>137</v>
      </c>
      <c r="C205" s="15" t="s">
        <v>170</v>
      </c>
      <c r="D205" s="17" t="s">
        <v>117</v>
      </c>
      <c r="E205" s="17" t="s">
        <v>118</v>
      </c>
      <c r="F205" s="12">
        <v>3</v>
      </c>
      <c r="G205" s="18" t="s">
        <v>25</v>
      </c>
      <c r="H205" s="12" t="s">
        <v>39</v>
      </c>
    </row>
    <row r="206" spans="1:8" s="14" customFormat="1" ht="12.75">
      <c r="A206" s="12">
        <v>3204</v>
      </c>
      <c r="B206" s="15" t="s">
        <v>138</v>
      </c>
      <c r="C206" s="15" t="s">
        <v>170</v>
      </c>
      <c r="D206" s="17" t="s">
        <v>117</v>
      </c>
      <c r="E206" s="17" t="s">
        <v>118</v>
      </c>
      <c r="F206" s="12">
        <v>3</v>
      </c>
      <c r="G206" s="18" t="s">
        <v>25</v>
      </c>
      <c r="H206" s="12" t="s">
        <v>39</v>
      </c>
    </row>
    <row r="207" spans="1:8" s="14" customFormat="1" ht="12.75">
      <c r="A207" s="12">
        <v>3205</v>
      </c>
      <c r="B207" s="15" t="s">
        <v>139</v>
      </c>
      <c r="C207" s="15" t="s">
        <v>170</v>
      </c>
      <c r="D207" s="17" t="s">
        <v>117</v>
      </c>
      <c r="E207" s="17" t="s">
        <v>118</v>
      </c>
      <c r="F207" s="12">
        <v>3</v>
      </c>
      <c r="G207" s="18" t="s">
        <v>25</v>
      </c>
      <c r="H207" s="12" t="s">
        <v>39</v>
      </c>
    </row>
    <row r="208" spans="1:8" s="14" customFormat="1" ht="12.75">
      <c r="A208" s="12">
        <v>3206</v>
      </c>
      <c r="B208" s="15" t="s">
        <v>140</v>
      </c>
      <c r="C208" s="15" t="s">
        <v>170</v>
      </c>
      <c r="D208" s="17" t="s">
        <v>117</v>
      </c>
      <c r="E208" s="17" t="s">
        <v>118</v>
      </c>
      <c r="F208" s="12">
        <v>3</v>
      </c>
      <c r="G208" s="18" t="s">
        <v>25</v>
      </c>
      <c r="H208" s="12" t="s">
        <v>39</v>
      </c>
    </row>
    <row r="209" spans="1:8" s="14" customFormat="1" ht="12.75">
      <c r="A209" s="12">
        <v>3207</v>
      </c>
      <c r="B209" s="15" t="s">
        <v>141</v>
      </c>
      <c r="C209" s="15" t="s">
        <v>170</v>
      </c>
      <c r="D209" s="17" t="s">
        <v>117</v>
      </c>
      <c r="E209" s="17" t="s">
        <v>118</v>
      </c>
      <c r="F209" s="12">
        <v>3</v>
      </c>
      <c r="G209" s="18" t="s">
        <v>25</v>
      </c>
      <c r="H209" s="12" t="s">
        <v>39</v>
      </c>
    </row>
    <row r="210" spans="1:8" s="14" customFormat="1" ht="12.75">
      <c r="A210" s="12">
        <v>3208</v>
      </c>
      <c r="B210" s="15" t="s">
        <v>142</v>
      </c>
      <c r="C210" s="15" t="s">
        <v>170</v>
      </c>
      <c r="D210" s="17" t="s">
        <v>117</v>
      </c>
      <c r="E210" s="17" t="s">
        <v>118</v>
      </c>
      <c r="F210" s="12">
        <v>3</v>
      </c>
      <c r="G210" s="18" t="s">
        <v>25</v>
      </c>
      <c r="H210" s="12" t="s">
        <v>39</v>
      </c>
    </row>
    <row r="211" spans="1:8" s="14" customFormat="1" ht="12.75">
      <c r="A211" s="12">
        <v>3209</v>
      </c>
      <c r="B211" s="15" t="s">
        <v>143</v>
      </c>
      <c r="C211" s="15" t="s">
        <v>170</v>
      </c>
      <c r="D211" s="17" t="s">
        <v>117</v>
      </c>
      <c r="E211" s="17" t="s">
        <v>118</v>
      </c>
      <c r="F211" s="12">
        <v>3</v>
      </c>
      <c r="G211" s="18" t="s">
        <v>25</v>
      </c>
      <c r="H211" s="12" t="s">
        <v>39</v>
      </c>
    </row>
    <row r="212" spans="1:8" s="14" customFormat="1" ht="12.75">
      <c r="A212" s="12">
        <v>3210</v>
      </c>
      <c r="B212" s="15" t="s">
        <v>144</v>
      </c>
      <c r="C212" s="15" t="s">
        <v>170</v>
      </c>
      <c r="D212" s="17" t="s">
        <v>117</v>
      </c>
      <c r="E212" s="17" t="s">
        <v>118</v>
      </c>
      <c r="F212" s="12">
        <v>3</v>
      </c>
      <c r="G212" s="18" t="s">
        <v>25</v>
      </c>
      <c r="H212" s="12" t="s">
        <v>39</v>
      </c>
    </row>
    <row r="213" spans="1:8" s="14" customFormat="1" ht="12.75">
      <c r="A213" s="12">
        <v>3211</v>
      </c>
      <c r="B213" s="15" t="s">
        <v>145</v>
      </c>
      <c r="C213" s="15" t="s">
        <v>170</v>
      </c>
      <c r="D213" s="17" t="s">
        <v>117</v>
      </c>
      <c r="E213" s="17" t="s">
        <v>118</v>
      </c>
      <c r="F213" s="12">
        <v>3</v>
      </c>
      <c r="G213" s="18" t="s">
        <v>25</v>
      </c>
      <c r="H213" s="12" t="s">
        <v>39</v>
      </c>
    </row>
    <row r="214" spans="1:8" s="14" customFormat="1" ht="12.75">
      <c r="A214" s="12">
        <v>3212</v>
      </c>
      <c r="B214" s="15" t="s">
        <v>146</v>
      </c>
      <c r="C214" s="15" t="s">
        <v>170</v>
      </c>
      <c r="D214" s="17" t="s">
        <v>117</v>
      </c>
      <c r="E214" s="17" t="s">
        <v>118</v>
      </c>
      <c r="F214" s="12">
        <v>3</v>
      </c>
      <c r="G214" s="18" t="s">
        <v>25</v>
      </c>
      <c r="H214" s="12" t="s">
        <v>39</v>
      </c>
    </row>
    <row r="215" spans="1:8" s="14" customFormat="1" ht="12.75">
      <c r="A215" s="12">
        <v>3213</v>
      </c>
      <c r="B215" s="15" t="s">
        <v>147</v>
      </c>
      <c r="C215" s="15" t="s">
        <v>170</v>
      </c>
      <c r="D215" s="17" t="s">
        <v>117</v>
      </c>
      <c r="E215" s="17" t="s">
        <v>118</v>
      </c>
      <c r="F215" s="12">
        <v>3</v>
      </c>
      <c r="G215" s="18" t="s">
        <v>25</v>
      </c>
      <c r="H215" s="12" t="s">
        <v>39</v>
      </c>
    </row>
    <row r="216" spans="1:8" s="14" customFormat="1" ht="12.75">
      <c r="A216" s="12">
        <v>3214</v>
      </c>
      <c r="B216" s="15" t="s">
        <v>148</v>
      </c>
      <c r="C216" s="15" t="s">
        <v>170</v>
      </c>
      <c r="D216" s="17" t="s">
        <v>117</v>
      </c>
      <c r="E216" s="17" t="s">
        <v>118</v>
      </c>
      <c r="F216" s="12">
        <v>3</v>
      </c>
      <c r="G216" s="18" t="s">
        <v>25</v>
      </c>
      <c r="H216" s="12" t="s">
        <v>39</v>
      </c>
    </row>
    <row r="217" spans="1:8" s="14" customFormat="1" ht="12.75">
      <c r="A217" s="12">
        <v>3215</v>
      </c>
      <c r="B217" s="15" t="s">
        <v>149</v>
      </c>
      <c r="C217" s="15" t="s">
        <v>170</v>
      </c>
      <c r="D217" s="17" t="s">
        <v>117</v>
      </c>
      <c r="E217" s="17" t="s">
        <v>118</v>
      </c>
      <c r="F217" s="12">
        <v>3</v>
      </c>
      <c r="G217" s="18" t="s">
        <v>25</v>
      </c>
      <c r="H217" s="12" t="s">
        <v>39</v>
      </c>
    </row>
    <row r="218" spans="1:8" s="14" customFormat="1" ht="12.75">
      <c r="A218" s="12">
        <v>3216</v>
      </c>
      <c r="B218" s="15" t="s">
        <v>150</v>
      </c>
      <c r="C218" s="15" t="s">
        <v>170</v>
      </c>
      <c r="D218" s="17" t="s">
        <v>117</v>
      </c>
      <c r="E218" s="17" t="s">
        <v>118</v>
      </c>
      <c r="F218" s="12">
        <v>3</v>
      </c>
      <c r="G218" s="18" t="s">
        <v>25</v>
      </c>
      <c r="H218" s="12" t="s">
        <v>39</v>
      </c>
    </row>
    <row r="219" spans="1:8" s="14" customFormat="1" ht="12.75">
      <c r="A219" s="12">
        <v>3217</v>
      </c>
      <c r="B219" s="15" t="s">
        <v>151</v>
      </c>
      <c r="C219" s="15" t="s">
        <v>170</v>
      </c>
      <c r="D219" s="17" t="s">
        <v>117</v>
      </c>
      <c r="E219" s="17" t="s">
        <v>118</v>
      </c>
      <c r="F219" s="12">
        <v>3</v>
      </c>
      <c r="G219" s="18" t="s">
        <v>25</v>
      </c>
      <c r="H219" s="12" t="s">
        <v>39</v>
      </c>
    </row>
    <row r="220" spans="1:8" s="14" customFormat="1" ht="12.75">
      <c r="A220" s="12">
        <v>3218</v>
      </c>
      <c r="B220" s="15" t="s">
        <v>152</v>
      </c>
      <c r="C220" s="15" t="s">
        <v>170</v>
      </c>
      <c r="D220" s="17" t="s">
        <v>117</v>
      </c>
      <c r="E220" s="17" t="s">
        <v>118</v>
      </c>
      <c r="F220" s="12">
        <v>3</v>
      </c>
      <c r="G220" s="18" t="s">
        <v>25</v>
      </c>
      <c r="H220" s="12" t="s">
        <v>39</v>
      </c>
    </row>
    <row r="221" spans="1:8" s="14" customFormat="1" ht="12.75">
      <c r="A221" s="12">
        <v>3219</v>
      </c>
      <c r="B221" s="15" t="s">
        <v>153</v>
      </c>
      <c r="C221" s="15" t="s">
        <v>170</v>
      </c>
      <c r="D221" s="17" t="s">
        <v>117</v>
      </c>
      <c r="E221" s="17" t="s">
        <v>118</v>
      </c>
      <c r="F221" s="12">
        <v>3</v>
      </c>
      <c r="G221" s="18" t="s">
        <v>25</v>
      </c>
      <c r="H221" s="12" t="s">
        <v>39</v>
      </c>
    </row>
    <row r="222" spans="1:8" s="14" customFormat="1" ht="12.75">
      <c r="A222" s="12">
        <v>3220</v>
      </c>
      <c r="B222" s="15" t="s">
        <v>154</v>
      </c>
      <c r="C222" s="15" t="s">
        <v>170</v>
      </c>
      <c r="D222" s="17" t="s">
        <v>117</v>
      </c>
      <c r="E222" s="17" t="s">
        <v>118</v>
      </c>
      <c r="F222" s="12">
        <v>3</v>
      </c>
      <c r="G222" s="18" t="s">
        <v>25</v>
      </c>
      <c r="H222" s="12" t="s">
        <v>39</v>
      </c>
    </row>
    <row r="223" spans="1:8" s="14" customFormat="1" ht="12.75">
      <c r="A223" s="12">
        <v>3221</v>
      </c>
      <c r="B223" s="15" t="s">
        <v>155</v>
      </c>
      <c r="C223" s="15" t="s">
        <v>170</v>
      </c>
      <c r="D223" s="17" t="s">
        <v>117</v>
      </c>
      <c r="E223" s="17" t="s">
        <v>118</v>
      </c>
      <c r="F223" s="12">
        <v>3</v>
      </c>
      <c r="G223" s="18" t="s">
        <v>25</v>
      </c>
      <c r="H223" s="12" t="s">
        <v>39</v>
      </c>
    </row>
    <row r="224" spans="1:8" s="14" customFormat="1" ht="12.75">
      <c r="A224" s="12">
        <v>3222</v>
      </c>
      <c r="B224" s="15" t="s">
        <v>156</v>
      </c>
      <c r="C224" s="15" t="s">
        <v>170</v>
      </c>
      <c r="D224" s="17" t="s">
        <v>117</v>
      </c>
      <c r="E224" s="17" t="s">
        <v>118</v>
      </c>
      <c r="F224" s="12">
        <v>3</v>
      </c>
      <c r="G224" s="18" t="s">
        <v>25</v>
      </c>
      <c r="H224" s="12" t="s">
        <v>39</v>
      </c>
    </row>
    <row r="225" spans="1:8" s="14" customFormat="1" ht="12.75">
      <c r="A225" s="12">
        <v>3223</v>
      </c>
      <c r="B225" s="15" t="s">
        <v>157</v>
      </c>
      <c r="C225" s="15" t="s">
        <v>170</v>
      </c>
      <c r="D225" s="17" t="s">
        <v>117</v>
      </c>
      <c r="E225" s="17" t="s">
        <v>118</v>
      </c>
      <c r="F225" s="12">
        <v>3</v>
      </c>
      <c r="G225" s="18" t="s">
        <v>25</v>
      </c>
      <c r="H225" s="12" t="s">
        <v>39</v>
      </c>
    </row>
    <row r="226" spans="1:8" s="14" customFormat="1" ht="12.75">
      <c r="A226" s="12">
        <v>3224</v>
      </c>
      <c r="B226" s="15" t="s">
        <v>158</v>
      </c>
      <c r="C226" s="15" t="s">
        <v>170</v>
      </c>
      <c r="D226" s="17" t="s">
        <v>117</v>
      </c>
      <c r="E226" s="17" t="s">
        <v>118</v>
      </c>
      <c r="F226" s="12">
        <v>3</v>
      </c>
      <c r="G226" s="18" t="s">
        <v>25</v>
      </c>
      <c r="H226" s="12" t="s">
        <v>39</v>
      </c>
    </row>
    <row r="227" spans="1:8" s="14" customFormat="1" ht="12.75">
      <c r="A227" s="12">
        <v>3225</v>
      </c>
      <c r="B227" s="15" t="s">
        <v>159</v>
      </c>
      <c r="C227" s="15" t="s">
        <v>170</v>
      </c>
      <c r="D227" s="17" t="s">
        <v>117</v>
      </c>
      <c r="E227" s="17" t="s">
        <v>118</v>
      </c>
      <c r="F227" s="12">
        <v>3</v>
      </c>
      <c r="G227" s="18" t="s">
        <v>25</v>
      </c>
      <c r="H227" s="12" t="s">
        <v>39</v>
      </c>
    </row>
    <row r="228" spans="1:8" s="14" customFormat="1" ht="12.75">
      <c r="A228" s="12">
        <v>3226</v>
      </c>
      <c r="B228" s="15" t="s">
        <v>160</v>
      </c>
      <c r="C228" s="15" t="s">
        <v>170</v>
      </c>
      <c r="D228" s="17" t="s">
        <v>117</v>
      </c>
      <c r="E228" s="17" t="s">
        <v>118</v>
      </c>
      <c r="F228" s="12">
        <v>3</v>
      </c>
      <c r="G228" s="18" t="s">
        <v>25</v>
      </c>
      <c r="H228" s="12" t="s">
        <v>39</v>
      </c>
    </row>
    <row r="229" spans="1:8" s="14" customFormat="1" ht="12.75">
      <c r="A229" s="12">
        <v>3227</v>
      </c>
      <c r="B229" s="15" t="s">
        <v>161</v>
      </c>
      <c r="C229" s="15" t="s">
        <v>170</v>
      </c>
      <c r="D229" s="17" t="s">
        <v>117</v>
      </c>
      <c r="E229" s="17" t="s">
        <v>118</v>
      </c>
      <c r="F229" s="12">
        <v>3</v>
      </c>
      <c r="G229" s="18" t="s">
        <v>25</v>
      </c>
      <c r="H229" s="12" t="s">
        <v>39</v>
      </c>
    </row>
    <row r="230" spans="1:8" s="14" customFormat="1" ht="12.75">
      <c r="A230" s="12">
        <v>3228</v>
      </c>
      <c r="B230" s="15" t="s">
        <v>162</v>
      </c>
      <c r="C230" s="15" t="s">
        <v>170</v>
      </c>
      <c r="D230" s="17" t="s">
        <v>117</v>
      </c>
      <c r="E230" s="17" t="s">
        <v>118</v>
      </c>
      <c r="F230" s="12">
        <v>3</v>
      </c>
      <c r="G230" s="18" t="s">
        <v>25</v>
      </c>
      <c r="H230" s="12" t="s">
        <v>39</v>
      </c>
    </row>
    <row r="231" spans="1:8" s="14" customFormat="1" ht="12.75">
      <c r="A231" s="12">
        <v>3229</v>
      </c>
      <c r="B231" s="15" t="s">
        <v>163</v>
      </c>
      <c r="C231" s="15" t="s">
        <v>170</v>
      </c>
      <c r="D231" s="17" t="s">
        <v>117</v>
      </c>
      <c r="E231" s="17" t="s">
        <v>118</v>
      </c>
      <c r="F231" s="12">
        <v>3</v>
      </c>
      <c r="G231" s="18" t="s">
        <v>25</v>
      </c>
      <c r="H231" s="12" t="s">
        <v>39</v>
      </c>
    </row>
    <row r="232" spans="1:8" s="14" customFormat="1" ht="12.75">
      <c r="A232" s="12">
        <v>3230</v>
      </c>
      <c r="B232" s="15" t="s">
        <v>164</v>
      </c>
      <c r="C232" s="15" t="s">
        <v>170</v>
      </c>
      <c r="D232" s="17" t="s">
        <v>117</v>
      </c>
      <c r="E232" s="17" t="s">
        <v>118</v>
      </c>
      <c r="F232" s="12">
        <v>3</v>
      </c>
      <c r="G232" s="18" t="s">
        <v>25</v>
      </c>
      <c r="H232" s="12" t="s">
        <v>39</v>
      </c>
    </row>
    <row r="233" spans="1:8" s="14" customFormat="1" ht="12.75">
      <c r="A233" s="12">
        <v>3231</v>
      </c>
      <c r="B233" s="15" t="s">
        <v>165</v>
      </c>
      <c r="C233" s="15" t="s">
        <v>170</v>
      </c>
      <c r="D233" s="17" t="s">
        <v>117</v>
      </c>
      <c r="E233" s="17" t="s">
        <v>118</v>
      </c>
      <c r="F233" s="12">
        <v>3</v>
      </c>
      <c r="G233" s="18" t="s">
        <v>25</v>
      </c>
      <c r="H233" s="12" t="s">
        <v>39</v>
      </c>
    </row>
    <row r="234" spans="1:8" s="14" customFormat="1" ht="12.75">
      <c r="A234" s="12">
        <v>3232</v>
      </c>
      <c r="B234" s="15" t="s">
        <v>166</v>
      </c>
      <c r="C234" s="15" t="s">
        <v>170</v>
      </c>
      <c r="D234" s="17" t="s">
        <v>117</v>
      </c>
      <c r="E234" s="17" t="s">
        <v>118</v>
      </c>
      <c r="F234" s="12">
        <v>3</v>
      </c>
      <c r="G234" s="18" t="s">
        <v>25</v>
      </c>
      <c r="H234" s="12" t="s">
        <v>39</v>
      </c>
    </row>
    <row r="235" spans="1:8" s="14" customFormat="1" ht="12.75">
      <c r="A235" s="12">
        <v>3233</v>
      </c>
      <c r="B235" s="15" t="s">
        <v>167</v>
      </c>
      <c r="C235" s="15" t="s">
        <v>170</v>
      </c>
      <c r="D235" s="17" t="s">
        <v>117</v>
      </c>
      <c r="E235" s="17" t="s">
        <v>118</v>
      </c>
      <c r="F235" s="12">
        <v>3</v>
      </c>
      <c r="G235" s="18" t="s">
        <v>25</v>
      </c>
      <c r="H235" s="12" t="s">
        <v>39</v>
      </c>
    </row>
    <row r="236" spans="1:8" s="14" customFormat="1" ht="12.75">
      <c r="A236" s="12">
        <v>3234</v>
      </c>
      <c r="B236" s="15" t="s">
        <v>127</v>
      </c>
      <c r="C236" s="15" t="s">
        <v>171</v>
      </c>
      <c r="D236" s="17" t="s">
        <v>117</v>
      </c>
      <c r="E236" s="17" t="s">
        <v>118</v>
      </c>
      <c r="F236" s="12">
        <v>3</v>
      </c>
      <c r="G236" s="18" t="s">
        <v>25</v>
      </c>
      <c r="H236" s="12" t="s">
        <v>39</v>
      </c>
    </row>
    <row r="237" spans="1:8" s="14" customFormat="1" ht="12.75">
      <c r="A237" s="12">
        <v>3235</v>
      </c>
      <c r="B237" s="15" t="s">
        <v>128</v>
      </c>
      <c r="C237" s="15" t="s">
        <v>171</v>
      </c>
      <c r="D237" s="17" t="s">
        <v>117</v>
      </c>
      <c r="E237" s="17" t="s">
        <v>118</v>
      </c>
      <c r="F237" s="12">
        <v>3</v>
      </c>
      <c r="G237" s="18" t="s">
        <v>25</v>
      </c>
      <c r="H237" s="12" t="s">
        <v>39</v>
      </c>
    </row>
    <row r="238" spans="1:8" s="14" customFormat="1" ht="12.75">
      <c r="A238" s="12">
        <v>3236</v>
      </c>
      <c r="B238" s="15" t="s">
        <v>129</v>
      </c>
      <c r="C238" s="15" t="s">
        <v>171</v>
      </c>
      <c r="D238" s="17" t="s">
        <v>117</v>
      </c>
      <c r="E238" s="17" t="s">
        <v>118</v>
      </c>
      <c r="F238" s="12">
        <v>3</v>
      </c>
      <c r="G238" s="18" t="s">
        <v>25</v>
      </c>
      <c r="H238" s="12" t="s">
        <v>39</v>
      </c>
    </row>
    <row r="239" spans="1:8" s="14" customFormat="1" ht="12.75">
      <c r="A239" s="12">
        <v>3237</v>
      </c>
      <c r="B239" s="15" t="s">
        <v>130</v>
      </c>
      <c r="C239" s="15" t="s">
        <v>171</v>
      </c>
      <c r="D239" s="17" t="s">
        <v>117</v>
      </c>
      <c r="E239" s="17" t="s">
        <v>118</v>
      </c>
      <c r="F239" s="12">
        <v>3</v>
      </c>
      <c r="G239" s="18" t="s">
        <v>25</v>
      </c>
      <c r="H239" s="12" t="s">
        <v>39</v>
      </c>
    </row>
    <row r="240" spans="1:8" s="14" customFormat="1" ht="12.75">
      <c r="A240" s="12">
        <v>3238</v>
      </c>
      <c r="B240" s="15" t="s">
        <v>131</v>
      </c>
      <c r="C240" s="15" t="s">
        <v>171</v>
      </c>
      <c r="D240" s="17" t="s">
        <v>117</v>
      </c>
      <c r="E240" s="17" t="s">
        <v>118</v>
      </c>
      <c r="F240" s="12">
        <v>3</v>
      </c>
      <c r="G240" s="18" t="s">
        <v>25</v>
      </c>
      <c r="H240" s="12" t="s">
        <v>39</v>
      </c>
    </row>
    <row r="241" spans="1:8" s="14" customFormat="1" ht="12.75">
      <c r="A241" s="12">
        <v>3239</v>
      </c>
      <c r="B241" s="15" t="s">
        <v>132</v>
      </c>
      <c r="C241" s="15" t="s">
        <v>171</v>
      </c>
      <c r="D241" s="17" t="s">
        <v>117</v>
      </c>
      <c r="E241" s="17" t="s">
        <v>118</v>
      </c>
      <c r="F241" s="12">
        <v>3</v>
      </c>
      <c r="G241" s="18" t="s">
        <v>25</v>
      </c>
      <c r="H241" s="12" t="s">
        <v>39</v>
      </c>
    </row>
    <row r="242" spans="1:8" s="14" customFormat="1" ht="12.75">
      <c r="A242" s="12">
        <v>3240</v>
      </c>
      <c r="B242" s="15" t="s">
        <v>133</v>
      </c>
      <c r="C242" s="15" t="s">
        <v>171</v>
      </c>
      <c r="D242" s="17" t="s">
        <v>117</v>
      </c>
      <c r="E242" s="17" t="s">
        <v>118</v>
      </c>
      <c r="F242" s="12">
        <v>3</v>
      </c>
      <c r="G242" s="18" t="s">
        <v>25</v>
      </c>
      <c r="H242" s="12" t="s">
        <v>39</v>
      </c>
    </row>
    <row r="243" spans="1:8" s="14" customFormat="1" ht="12.75">
      <c r="A243" s="12">
        <v>3241</v>
      </c>
      <c r="B243" s="15" t="s">
        <v>134</v>
      </c>
      <c r="C243" s="15" t="s">
        <v>171</v>
      </c>
      <c r="D243" s="17" t="s">
        <v>117</v>
      </c>
      <c r="E243" s="17" t="s">
        <v>118</v>
      </c>
      <c r="F243" s="12">
        <v>3</v>
      </c>
      <c r="G243" s="18" t="s">
        <v>25</v>
      </c>
      <c r="H243" s="12" t="s">
        <v>39</v>
      </c>
    </row>
    <row r="244" spans="1:8" s="14" customFormat="1" ht="12.75">
      <c r="A244" s="12">
        <v>3242</v>
      </c>
      <c r="B244" s="15" t="s">
        <v>135</v>
      </c>
      <c r="C244" s="15" t="s">
        <v>171</v>
      </c>
      <c r="D244" s="17" t="s">
        <v>117</v>
      </c>
      <c r="E244" s="17" t="s">
        <v>118</v>
      </c>
      <c r="F244" s="12">
        <v>3</v>
      </c>
      <c r="G244" s="18" t="s">
        <v>25</v>
      </c>
      <c r="H244" s="12" t="s">
        <v>39</v>
      </c>
    </row>
    <row r="245" spans="1:8" s="14" customFormat="1" ht="12.75">
      <c r="A245" s="12">
        <v>3243</v>
      </c>
      <c r="B245" s="15" t="s">
        <v>136</v>
      </c>
      <c r="C245" s="15" t="s">
        <v>171</v>
      </c>
      <c r="D245" s="17" t="s">
        <v>117</v>
      </c>
      <c r="E245" s="17" t="s">
        <v>118</v>
      </c>
      <c r="F245" s="12">
        <v>3</v>
      </c>
      <c r="G245" s="18" t="s">
        <v>25</v>
      </c>
      <c r="H245" s="12" t="s">
        <v>39</v>
      </c>
    </row>
    <row r="246" spans="1:8" s="14" customFormat="1" ht="12.75">
      <c r="A246" s="12">
        <v>3244</v>
      </c>
      <c r="B246" s="15" t="s">
        <v>137</v>
      </c>
      <c r="C246" s="15" t="s">
        <v>171</v>
      </c>
      <c r="D246" s="17" t="s">
        <v>117</v>
      </c>
      <c r="E246" s="17" t="s">
        <v>118</v>
      </c>
      <c r="F246" s="12">
        <v>3</v>
      </c>
      <c r="G246" s="18" t="s">
        <v>25</v>
      </c>
      <c r="H246" s="12" t="s">
        <v>39</v>
      </c>
    </row>
    <row r="247" spans="1:8" s="14" customFormat="1" ht="12.75">
      <c r="A247" s="12">
        <v>3245</v>
      </c>
      <c r="B247" s="15" t="s">
        <v>138</v>
      </c>
      <c r="C247" s="15" t="s">
        <v>171</v>
      </c>
      <c r="D247" s="17" t="s">
        <v>117</v>
      </c>
      <c r="E247" s="17" t="s">
        <v>118</v>
      </c>
      <c r="F247" s="12">
        <v>3</v>
      </c>
      <c r="G247" s="18" t="s">
        <v>25</v>
      </c>
      <c r="H247" s="12" t="s">
        <v>39</v>
      </c>
    </row>
    <row r="248" spans="1:8" s="14" customFormat="1" ht="12.75">
      <c r="A248" s="12">
        <v>3246</v>
      </c>
      <c r="B248" s="15" t="s">
        <v>139</v>
      </c>
      <c r="C248" s="15" t="s">
        <v>171</v>
      </c>
      <c r="D248" s="17" t="s">
        <v>117</v>
      </c>
      <c r="E248" s="17" t="s">
        <v>118</v>
      </c>
      <c r="F248" s="12">
        <v>3</v>
      </c>
      <c r="G248" s="18" t="s">
        <v>25</v>
      </c>
      <c r="H248" s="12" t="s">
        <v>39</v>
      </c>
    </row>
    <row r="249" spans="1:8" s="14" customFormat="1" ht="12.75">
      <c r="A249" s="12">
        <v>3247</v>
      </c>
      <c r="B249" s="15" t="s">
        <v>140</v>
      </c>
      <c r="C249" s="15" t="s">
        <v>171</v>
      </c>
      <c r="D249" s="17" t="s">
        <v>117</v>
      </c>
      <c r="E249" s="17" t="s">
        <v>118</v>
      </c>
      <c r="F249" s="12">
        <v>3</v>
      </c>
      <c r="G249" s="18" t="s">
        <v>25</v>
      </c>
      <c r="H249" s="12" t="s">
        <v>39</v>
      </c>
    </row>
    <row r="250" spans="1:8" s="14" customFormat="1" ht="12.75">
      <c r="A250" s="12">
        <v>3248</v>
      </c>
      <c r="B250" s="15" t="s">
        <v>141</v>
      </c>
      <c r="C250" s="15" t="s">
        <v>171</v>
      </c>
      <c r="D250" s="17" t="s">
        <v>117</v>
      </c>
      <c r="E250" s="17" t="s">
        <v>118</v>
      </c>
      <c r="F250" s="12">
        <v>3</v>
      </c>
      <c r="G250" s="18" t="s">
        <v>25</v>
      </c>
      <c r="H250" s="12" t="s">
        <v>39</v>
      </c>
    </row>
    <row r="251" spans="1:8" s="14" customFormat="1" ht="12.75">
      <c r="A251" s="12">
        <v>3249</v>
      </c>
      <c r="B251" s="15" t="s">
        <v>142</v>
      </c>
      <c r="C251" s="15" t="s">
        <v>171</v>
      </c>
      <c r="D251" s="17" t="s">
        <v>117</v>
      </c>
      <c r="E251" s="17" t="s">
        <v>118</v>
      </c>
      <c r="F251" s="12">
        <v>3</v>
      </c>
      <c r="G251" s="18" t="s">
        <v>25</v>
      </c>
      <c r="H251" s="12" t="s">
        <v>39</v>
      </c>
    </row>
    <row r="252" spans="1:8" s="14" customFormat="1" ht="12.75">
      <c r="A252" s="12">
        <v>3250</v>
      </c>
      <c r="B252" s="15" t="s">
        <v>143</v>
      </c>
      <c r="C252" s="15" t="s">
        <v>171</v>
      </c>
      <c r="D252" s="17" t="s">
        <v>117</v>
      </c>
      <c r="E252" s="17" t="s">
        <v>118</v>
      </c>
      <c r="F252" s="12">
        <v>3</v>
      </c>
      <c r="G252" s="18" t="s">
        <v>25</v>
      </c>
      <c r="H252" s="12" t="s">
        <v>39</v>
      </c>
    </row>
    <row r="253" spans="1:8" s="14" customFormat="1" ht="12.75">
      <c r="A253" s="12">
        <v>3251</v>
      </c>
      <c r="B253" s="15" t="s">
        <v>144</v>
      </c>
      <c r="C253" s="15" t="s">
        <v>171</v>
      </c>
      <c r="D253" s="17" t="s">
        <v>117</v>
      </c>
      <c r="E253" s="17" t="s">
        <v>118</v>
      </c>
      <c r="F253" s="12">
        <v>3</v>
      </c>
      <c r="G253" s="18" t="s">
        <v>25</v>
      </c>
      <c r="H253" s="12" t="s">
        <v>39</v>
      </c>
    </row>
    <row r="254" spans="1:8" s="14" customFormat="1" ht="12.75">
      <c r="A254" s="12">
        <v>3252</v>
      </c>
      <c r="B254" s="15" t="s">
        <v>145</v>
      </c>
      <c r="C254" s="15" t="s">
        <v>171</v>
      </c>
      <c r="D254" s="17" t="s">
        <v>117</v>
      </c>
      <c r="E254" s="17" t="s">
        <v>118</v>
      </c>
      <c r="F254" s="12">
        <v>3</v>
      </c>
      <c r="G254" s="18" t="s">
        <v>25</v>
      </c>
      <c r="H254" s="12" t="s">
        <v>39</v>
      </c>
    </row>
    <row r="255" spans="1:8" s="14" customFormat="1" ht="12.75">
      <c r="A255" s="12">
        <v>3253</v>
      </c>
      <c r="B255" s="15" t="s">
        <v>146</v>
      </c>
      <c r="C255" s="15" t="s">
        <v>171</v>
      </c>
      <c r="D255" s="17" t="s">
        <v>117</v>
      </c>
      <c r="E255" s="17" t="s">
        <v>118</v>
      </c>
      <c r="F255" s="12">
        <v>3</v>
      </c>
      <c r="G255" s="18" t="s">
        <v>25</v>
      </c>
      <c r="H255" s="12" t="s">
        <v>39</v>
      </c>
    </row>
    <row r="256" spans="1:8" s="14" customFormat="1" ht="12.75">
      <c r="A256" s="12">
        <v>3254</v>
      </c>
      <c r="B256" s="15" t="s">
        <v>147</v>
      </c>
      <c r="C256" s="15" t="s">
        <v>171</v>
      </c>
      <c r="D256" s="17" t="s">
        <v>117</v>
      </c>
      <c r="E256" s="17" t="s">
        <v>118</v>
      </c>
      <c r="F256" s="12">
        <v>3</v>
      </c>
      <c r="G256" s="18" t="s">
        <v>25</v>
      </c>
      <c r="H256" s="12" t="s">
        <v>39</v>
      </c>
    </row>
    <row r="257" spans="1:8" s="14" customFormat="1" ht="12.75">
      <c r="A257" s="12">
        <v>3255</v>
      </c>
      <c r="B257" s="15" t="s">
        <v>148</v>
      </c>
      <c r="C257" s="15" t="s">
        <v>171</v>
      </c>
      <c r="D257" s="17" t="s">
        <v>117</v>
      </c>
      <c r="E257" s="17" t="s">
        <v>118</v>
      </c>
      <c r="F257" s="12">
        <v>3</v>
      </c>
      <c r="G257" s="18" t="s">
        <v>25</v>
      </c>
      <c r="H257" s="12" t="s">
        <v>39</v>
      </c>
    </row>
    <row r="258" spans="1:8" s="14" customFormat="1" ht="12.75">
      <c r="A258" s="12">
        <v>3256</v>
      </c>
      <c r="B258" s="15" t="s">
        <v>149</v>
      </c>
      <c r="C258" s="15" t="s">
        <v>171</v>
      </c>
      <c r="D258" s="17" t="s">
        <v>117</v>
      </c>
      <c r="E258" s="17" t="s">
        <v>118</v>
      </c>
      <c r="F258" s="12">
        <v>3</v>
      </c>
      <c r="G258" s="18" t="s">
        <v>25</v>
      </c>
      <c r="H258" s="12" t="s">
        <v>39</v>
      </c>
    </row>
    <row r="259" spans="1:8" s="14" customFormat="1" ht="12.75">
      <c r="A259" s="12">
        <v>3257</v>
      </c>
      <c r="B259" s="15" t="s">
        <v>150</v>
      </c>
      <c r="C259" s="15" t="s">
        <v>171</v>
      </c>
      <c r="D259" s="17" t="s">
        <v>117</v>
      </c>
      <c r="E259" s="17" t="s">
        <v>118</v>
      </c>
      <c r="F259" s="12">
        <v>3</v>
      </c>
      <c r="G259" s="18" t="s">
        <v>25</v>
      </c>
      <c r="H259" s="12" t="s">
        <v>39</v>
      </c>
    </row>
    <row r="260" spans="1:8" s="14" customFormat="1" ht="12.75">
      <c r="A260" s="12">
        <v>3258</v>
      </c>
      <c r="B260" s="15" t="s">
        <v>151</v>
      </c>
      <c r="C260" s="15" t="s">
        <v>171</v>
      </c>
      <c r="D260" s="17" t="s">
        <v>117</v>
      </c>
      <c r="E260" s="17" t="s">
        <v>118</v>
      </c>
      <c r="F260" s="12">
        <v>3</v>
      </c>
      <c r="G260" s="18" t="s">
        <v>25</v>
      </c>
      <c r="H260" s="12" t="s">
        <v>39</v>
      </c>
    </row>
    <row r="261" spans="1:8" s="14" customFormat="1" ht="12.75">
      <c r="A261" s="12">
        <v>3259</v>
      </c>
      <c r="B261" s="15" t="s">
        <v>152</v>
      </c>
      <c r="C261" s="15" t="s">
        <v>171</v>
      </c>
      <c r="D261" s="17" t="s">
        <v>117</v>
      </c>
      <c r="E261" s="17" t="s">
        <v>118</v>
      </c>
      <c r="F261" s="12">
        <v>3</v>
      </c>
      <c r="G261" s="18" t="s">
        <v>25</v>
      </c>
      <c r="H261" s="12" t="s">
        <v>39</v>
      </c>
    </row>
    <row r="262" spans="1:8" s="14" customFormat="1" ht="12.75">
      <c r="A262" s="12">
        <v>3260</v>
      </c>
      <c r="B262" s="15" t="s">
        <v>153</v>
      </c>
      <c r="C262" s="15" t="s">
        <v>171</v>
      </c>
      <c r="D262" s="17" t="s">
        <v>117</v>
      </c>
      <c r="E262" s="17" t="s">
        <v>118</v>
      </c>
      <c r="F262" s="12">
        <v>3</v>
      </c>
      <c r="G262" s="18" t="s">
        <v>25</v>
      </c>
      <c r="H262" s="12" t="s">
        <v>39</v>
      </c>
    </row>
    <row r="263" spans="1:8" s="14" customFormat="1" ht="12.75">
      <c r="A263" s="12">
        <v>3261</v>
      </c>
      <c r="B263" s="15" t="s">
        <v>154</v>
      </c>
      <c r="C263" s="15" t="s">
        <v>171</v>
      </c>
      <c r="D263" s="17" t="s">
        <v>117</v>
      </c>
      <c r="E263" s="17" t="s">
        <v>118</v>
      </c>
      <c r="F263" s="12">
        <v>3</v>
      </c>
      <c r="G263" s="18" t="s">
        <v>25</v>
      </c>
      <c r="H263" s="12" t="s">
        <v>39</v>
      </c>
    </row>
    <row r="264" spans="1:8" s="14" customFormat="1" ht="12.75">
      <c r="A264" s="12">
        <v>3262</v>
      </c>
      <c r="B264" s="15" t="s">
        <v>155</v>
      </c>
      <c r="C264" s="15" t="s">
        <v>171</v>
      </c>
      <c r="D264" s="17" t="s">
        <v>117</v>
      </c>
      <c r="E264" s="17" t="s">
        <v>118</v>
      </c>
      <c r="F264" s="12">
        <v>3</v>
      </c>
      <c r="G264" s="18" t="s">
        <v>25</v>
      </c>
      <c r="H264" s="12" t="s">
        <v>39</v>
      </c>
    </row>
    <row r="265" spans="1:8" s="14" customFormat="1" ht="12.75">
      <c r="A265" s="12">
        <v>3263</v>
      </c>
      <c r="B265" s="15" t="s">
        <v>156</v>
      </c>
      <c r="C265" s="15" t="s">
        <v>171</v>
      </c>
      <c r="D265" s="17" t="s">
        <v>117</v>
      </c>
      <c r="E265" s="17" t="s">
        <v>118</v>
      </c>
      <c r="F265" s="12">
        <v>3</v>
      </c>
      <c r="G265" s="18" t="s">
        <v>25</v>
      </c>
      <c r="H265" s="12" t="s">
        <v>39</v>
      </c>
    </row>
    <row r="266" spans="1:8" s="14" customFormat="1" ht="12.75">
      <c r="A266" s="12">
        <v>3264</v>
      </c>
      <c r="B266" s="15" t="s">
        <v>157</v>
      </c>
      <c r="C266" s="15" t="s">
        <v>171</v>
      </c>
      <c r="D266" s="17" t="s">
        <v>117</v>
      </c>
      <c r="E266" s="17" t="s">
        <v>118</v>
      </c>
      <c r="F266" s="12">
        <v>3</v>
      </c>
      <c r="G266" s="18" t="s">
        <v>25</v>
      </c>
      <c r="H266" s="12" t="s">
        <v>39</v>
      </c>
    </row>
    <row r="267" spans="1:8" s="14" customFormat="1" ht="12.75">
      <c r="A267" s="12">
        <v>3265</v>
      </c>
      <c r="B267" s="15" t="s">
        <v>158</v>
      </c>
      <c r="C267" s="15" t="s">
        <v>171</v>
      </c>
      <c r="D267" s="17" t="s">
        <v>117</v>
      </c>
      <c r="E267" s="17" t="s">
        <v>118</v>
      </c>
      <c r="F267" s="12">
        <v>3</v>
      </c>
      <c r="G267" s="18" t="s">
        <v>25</v>
      </c>
      <c r="H267" s="12" t="s">
        <v>39</v>
      </c>
    </row>
    <row r="268" spans="1:8" s="14" customFormat="1" ht="12.75">
      <c r="A268" s="12">
        <v>3266</v>
      </c>
      <c r="B268" s="15" t="s">
        <v>159</v>
      </c>
      <c r="C268" s="15" t="s">
        <v>171</v>
      </c>
      <c r="D268" s="17" t="s">
        <v>117</v>
      </c>
      <c r="E268" s="17" t="s">
        <v>118</v>
      </c>
      <c r="F268" s="12">
        <v>3</v>
      </c>
      <c r="G268" s="18" t="s">
        <v>25</v>
      </c>
      <c r="H268" s="12" t="s">
        <v>39</v>
      </c>
    </row>
    <row r="269" spans="1:8" s="14" customFormat="1" ht="12.75">
      <c r="A269" s="12">
        <v>3267</v>
      </c>
      <c r="B269" s="15" t="s">
        <v>160</v>
      </c>
      <c r="C269" s="15" t="s">
        <v>171</v>
      </c>
      <c r="D269" s="17" t="s">
        <v>117</v>
      </c>
      <c r="E269" s="17" t="s">
        <v>118</v>
      </c>
      <c r="F269" s="12">
        <v>3</v>
      </c>
      <c r="G269" s="18" t="s">
        <v>25</v>
      </c>
      <c r="H269" s="12" t="s">
        <v>39</v>
      </c>
    </row>
    <row r="270" spans="1:8" s="14" customFormat="1" ht="12.75">
      <c r="A270" s="12">
        <v>3268</v>
      </c>
      <c r="B270" s="15" t="s">
        <v>161</v>
      </c>
      <c r="C270" s="15" t="s">
        <v>171</v>
      </c>
      <c r="D270" s="17" t="s">
        <v>117</v>
      </c>
      <c r="E270" s="17" t="s">
        <v>118</v>
      </c>
      <c r="F270" s="12">
        <v>3</v>
      </c>
      <c r="G270" s="18" t="s">
        <v>25</v>
      </c>
      <c r="H270" s="12" t="s">
        <v>39</v>
      </c>
    </row>
    <row r="271" spans="1:8" s="14" customFormat="1" ht="12.75">
      <c r="A271" s="12">
        <v>3269</v>
      </c>
      <c r="B271" s="15" t="s">
        <v>162</v>
      </c>
      <c r="C271" s="15" t="s">
        <v>171</v>
      </c>
      <c r="D271" s="17" t="s">
        <v>117</v>
      </c>
      <c r="E271" s="17" t="s">
        <v>118</v>
      </c>
      <c r="F271" s="12">
        <v>3</v>
      </c>
      <c r="G271" s="18" t="s">
        <v>25</v>
      </c>
      <c r="H271" s="12" t="s">
        <v>39</v>
      </c>
    </row>
    <row r="272" spans="1:8" s="14" customFormat="1" ht="12.75">
      <c r="A272" s="12">
        <v>3270</v>
      </c>
      <c r="B272" s="15" t="s">
        <v>163</v>
      </c>
      <c r="C272" s="15" t="s">
        <v>171</v>
      </c>
      <c r="D272" s="17" t="s">
        <v>117</v>
      </c>
      <c r="E272" s="17" t="s">
        <v>118</v>
      </c>
      <c r="F272" s="12">
        <v>3</v>
      </c>
      <c r="G272" s="18" t="s">
        <v>25</v>
      </c>
      <c r="H272" s="12" t="s">
        <v>39</v>
      </c>
    </row>
    <row r="273" spans="1:8" s="14" customFormat="1" ht="12.75">
      <c r="A273" s="12">
        <v>3271</v>
      </c>
      <c r="B273" s="15" t="s">
        <v>164</v>
      </c>
      <c r="C273" s="15" t="s">
        <v>171</v>
      </c>
      <c r="D273" s="17" t="s">
        <v>117</v>
      </c>
      <c r="E273" s="17" t="s">
        <v>118</v>
      </c>
      <c r="F273" s="12">
        <v>3</v>
      </c>
      <c r="G273" s="18" t="s">
        <v>25</v>
      </c>
      <c r="H273" s="12" t="s">
        <v>39</v>
      </c>
    </row>
    <row r="274" spans="1:8" s="14" customFormat="1" ht="12.75">
      <c r="A274" s="12">
        <v>3272</v>
      </c>
      <c r="B274" s="15" t="s">
        <v>165</v>
      </c>
      <c r="C274" s="15" t="s">
        <v>171</v>
      </c>
      <c r="D274" s="17" t="s">
        <v>117</v>
      </c>
      <c r="E274" s="17" t="s">
        <v>118</v>
      </c>
      <c r="F274" s="12">
        <v>3</v>
      </c>
      <c r="G274" s="18" t="s">
        <v>25</v>
      </c>
      <c r="H274" s="12" t="s">
        <v>39</v>
      </c>
    </row>
    <row r="275" spans="1:8" s="14" customFormat="1" ht="12.75">
      <c r="A275" s="12">
        <v>3273</v>
      </c>
      <c r="B275" s="15" t="s">
        <v>166</v>
      </c>
      <c r="C275" s="15" t="s">
        <v>171</v>
      </c>
      <c r="D275" s="17" t="s">
        <v>117</v>
      </c>
      <c r="E275" s="17" t="s">
        <v>118</v>
      </c>
      <c r="F275" s="12">
        <v>3</v>
      </c>
      <c r="G275" s="18" t="s">
        <v>25</v>
      </c>
      <c r="H275" s="12" t="s">
        <v>39</v>
      </c>
    </row>
    <row r="276" spans="1:8" s="14" customFormat="1" ht="12.75">
      <c r="A276" s="12">
        <v>3274</v>
      </c>
      <c r="B276" s="15" t="s">
        <v>167</v>
      </c>
      <c r="C276" s="15" t="s">
        <v>171</v>
      </c>
      <c r="D276" s="17" t="s">
        <v>117</v>
      </c>
      <c r="E276" s="17" t="s">
        <v>118</v>
      </c>
      <c r="F276" s="12">
        <v>3</v>
      </c>
      <c r="G276" s="18" t="s">
        <v>25</v>
      </c>
      <c r="H276" s="12" t="s">
        <v>39</v>
      </c>
    </row>
    <row r="277" spans="1:8" s="14" customFormat="1" ht="12.75">
      <c r="A277" s="12">
        <v>3275</v>
      </c>
      <c r="B277" s="15" t="s">
        <v>127</v>
      </c>
      <c r="C277" s="15" t="s">
        <v>172</v>
      </c>
      <c r="D277" s="17" t="s">
        <v>117</v>
      </c>
      <c r="E277" s="17" t="s">
        <v>118</v>
      </c>
      <c r="F277" s="12">
        <v>3</v>
      </c>
      <c r="G277" s="18" t="s">
        <v>37</v>
      </c>
      <c r="H277" s="12" t="s">
        <v>39</v>
      </c>
    </row>
    <row r="278" spans="1:8" s="14" customFormat="1" ht="12.75">
      <c r="A278" s="12">
        <v>3276</v>
      </c>
      <c r="B278" s="15" t="s">
        <v>128</v>
      </c>
      <c r="C278" s="15" t="s">
        <v>172</v>
      </c>
      <c r="D278" s="17" t="s">
        <v>117</v>
      </c>
      <c r="E278" s="17" t="s">
        <v>118</v>
      </c>
      <c r="F278" s="12">
        <v>3</v>
      </c>
      <c r="G278" s="18" t="s">
        <v>37</v>
      </c>
      <c r="H278" s="12" t="s">
        <v>39</v>
      </c>
    </row>
    <row r="279" spans="1:8" s="14" customFormat="1" ht="12.75">
      <c r="A279" s="12">
        <v>3277</v>
      </c>
      <c r="B279" s="15" t="s">
        <v>129</v>
      </c>
      <c r="C279" s="15" t="s">
        <v>172</v>
      </c>
      <c r="D279" s="17" t="s">
        <v>117</v>
      </c>
      <c r="E279" s="17" t="s">
        <v>118</v>
      </c>
      <c r="F279" s="12">
        <v>3</v>
      </c>
      <c r="G279" s="18" t="s">
        <v>37</v>
      </c>
      <c r="H279" s="12" t="s">
        <v>39</v>
      </c>
    </row>
    <row r="280" spans="1:8" s="14" customFormat="1" ht="12.75">
      <c r="A280" s="12">
        <v>3278</v>
      </c>
      <c r="B280" s="15" t="s">
        <v>130</v>
      </c>
      <c r="C280" s="15" t="s">
        <v>172</v>
      </c>
      <c r="D280" s="17" t="s">
        <v>117</v>
      </c>
      <c r="E280" s="17" t="s">
        <v>118</v>
      </c>
      <c r="F280" s="12">
        <v>3</v>
      </c>
      <c r="G280" s="18" t="s">
        <v>37</v>
      </c>
      <c r="H280" s="12" t="s">
        <v>39</v>
      </c>
    </row>
    <row r="281" spans="1:8" s="14" customFormat="1" ht="12.75">
      <c r="A281" s="12">
        <v>3279</v>
      </c>
      <c r="B281" s="15" t="s">
        <v>131</v>
      </c>
      <c r="C281" s="15" t="s">
        <v>172</v>
      </c>
      <c r="D281" s="17" t="s">
        <v>117</v>
      </c>
      <c r="E281" s="17" t="s">
        <v>118</v>
      </c>
      <c r="F281" s="12">
        <v>3</v>
      </c>
      <c r="G281" s="18" t="s">
        <v>37</v>
      </c>
      <c r="H281" s="12" t="s">
        <v>39</v>
      </c>
    </row>
    <row r="282" spans="1:8" s="14" customFormat="1" ht="12.75">
      <c r="A282" s="12">
        <v>3280</v>
      </c>
      <c r="B282" s="15" t="s">
        <v>132</v>
      </c>
      <c r="C282" s="15" t="s">
        <v>172</v>
      </c>
      <c r="D282" s="17" t="s">
        <v>117</v>
      </c>
      <c r="E282" s="17" t="s">
        <v>118</v>
      </c>
      <c r="F282" s="12">
        <v>3</v>
      </c>
      <c r="G282" s="18" t="s">
        <v>37</v>
      </c>
      <c r="H282" s="12" t="s">
        <v>39</v>
      </c>
    </row>
    <row r="283" spans="1:8" s="14" customFormat="1" ht="12.75">
      <c r="A283" s="12">
        <v>3281</v>
      </c>
      <c r="B283" s="15" t="s">
        <v>133</v>
      </c>
      <c r="C283" s="15" t="s">
        <v>172</v>
      </c>
      <c r="D283" s="17" t="s">
        <v>117</v>
      </c>
      <c r="E283" s="17" t="s">
        <v>118</v>
      </c>
      <c r="F283" s="12">
        <v>3</v>
      </c>
      <c r="G283" s="18" t="s">
        <v>37</v>
      </c>
      <c r="H283" s="12" t="s">
        <v>39</v>
      </c>
    </row>
    <row r="284" spans="1:8" s="14" customFormat="1" ht="12.75">
      <c r="A284" s="12">
        <v>3282</v>
      </c>
      <c r="B284" s="15" t="s">
        <v>134</v>
      </c>
      <c r="C284" s="15" t="s">
        <v>172</v>
      </c>
      <c r="D284" s="17" t="s">
        <v>117</v>
      </c>
      <c r="E284" s="17" t="s">
        <v>118</v>
      </c>
      <c r="F284" s="12">
        <v>3</v>
      </c>
      <c r="G284" s="18" t="s">
        <v>37</v>
      </c>
      <c r="H284" s="12" t="s">
        <v>39</v>
      </c>
    </row>
    <row r="285" spans="1:8" s="14" customFormat="1" ht="12.75">
      <c r="A285" s="12">
        <v>3283</v>
      </c>
      <c r="B285" s="15" t="s">
        <v>135</v>
      </c>
      <c r="C285" s="15" t="s">
        <v>172</v>
      </c>
      <c r="D285" s="17" t="s">
        <v>117</v>
      </c>
      <c r="E285" s="17" t="s">
        <v>118</v>
      </c>
      <c r="F285" s="12">
        <v>3</v>
      </c>
      <c r="G285" s="18" t="s">
        <v>37</v>
      </c>
      <c r="H285" s="12" t="s">
        <v>39</v>
      </c>
    </row>
    <row r="286" spans="1:8" s="14" customFormat="1" ht="12.75">
      <c r="A286" s="12">
        <v>3284</v>
      </c>
      <c r="B286" s="15" t="s">
        <v>136</v>
      </c>
      <c r="C286" s="15" t="s">
        <v>172</v>
      </c>
      <c r="D286" s="17" t="s">
        <v>117</v>
      </c>
      <c r="E286" s="17" t="s">
        <v>118</v>
      </c>
      <c r="F286" s="12">
        <v>3</v>
      </c>
      <c r="G286" s="18" t="s">
        <v>37</v>
      </c>
      <c r="H286" s="12" t="s">
        <v>39</v>
      </c>
    </row>
    <row r="287" spans="1:8" s="14" customFormat="1" ht="12.75">
      <c r="A287" s="12">
        <v>3285</v>
      </c>
      <c r="B287" s="15" t="s">
        <v>137</v>
      </c>
      <c r="C287" s="15" t="s">
        <v>172</v>
      </c>
      <c r="D287" s="17" t="s">
        <v>117</v>
      </c>
      <c r="E287" s="17" t="s">
        <v>118</v>
      </c>
      <c r="F287" s="12">
        <v>3</v>
      </c>
      <c r="G287" s="18" t="s">
        <v>37</v>
      </c>
      <c r="H287" s="12" t="s">
        <v>39</v>
      </c>
    </row>
    <row r="288" spans="1:8" s="14" customFormat="1" ht="12.75">
      <c r="A288" s="12">
        <v>3286</v>
      </c>
      <c r="B288" s="15" t="s">
        <v>138</v>
      </c>
      <c r="C288" s="15" t="s">
        <v>172</v>
      </c>
      <c r="D288" s="17" t="s">
        <v>117</v>
      </c>
      <c r="E288" s="17" t="s">
        <v>118</v>
      </c>
      <c r="F288" s="12">
        <v>3</v>
      </c>
      <c r="G288" s="18" t="s">
        <v>37</v>
      </c>
      <c r="H288" s="12" t="s">
        <v>39</v>
      </c>
    </row>
    <row r="289" spans="1:8" s="14" customFormat="1" ht="12.75">
      <c r="A289" s="12">
        <v>3287</v>
      </c>
      <c r="B289" s="15" t="s">
        <v>139</v>
      </c>
      <c r="C289" s="15" t="s">
        <v>172</v>
      </c>
      <c r="D289" s="17" t="s">
        <v>117</v>
      </c>
      <c r="E289" s="17" t="s">
        <v>118</v>
      </c>
      <c r="F289" s="12">
        <v>3</v>
      </c>
      <c r="G289" s="18" t="s">
        <v>37</v>
      </c>
      <c r="H289" s="12" t="s">
        <v>39</v>
      </c>
    </row>
    <row r="290" spans="1:8" s="14" customFormat="1" ht="12.75">
      <c r="A290" s="12">
        <v>3288</v>
      </c>
      <c r="B290" s="15" t="s">
        <v>140</v>
      </c>
      <c r="C290" s="15" t="s">
        <v>172</v>
      </c>
      <c r="D290" s="17" t="s">
        <v>117</v>
      </c>
      <c r="E290" s="17" t="s">
        <v>118</v>
      </c>
      <c r="F290" s="12">
        <v>3</v>
      </c>
      <c r="G290" s="18" t="s">
        <v>37</v>
      </c>
      <c r="H290" s="12" t="s">
        <v>39</v>
      </c>
    </row>
    <row r="291" spans="1:8" s="14" customFormat="1" ht="12.75">
      <c r="A291" s="12">
        <v>3289</v>
      </c>
      <c r="B291" s="15" t="s">
        <v>141</v>
      </c>
      <c r="C291" s="15" t="s">
        <v>172</v>
      </c>
      <c r="D291" s="17" t="s">
        <v>117</v>
      </c>
      <c r="E291" s="17" t="s">
        <v>118</v>
      </c>
      <c r="F291" s="12">
        <v>3</v>
      </c>
      <c r="G291" s="18" t="s">
        <v>37</v>
      </c>
      <c r="H291" s="12" t="s">
        <v>39</v>
      </c>
    </row>
    <row r="292" spans="1:8" s="14" customFormat="1" ht="12.75">
      <c r="A292" s="12">
        <v>3290</v>
      </c>
      <c r="B292" s="15" t="s">
        <v>142</v>
      </c>
      <c r="C292" s="15" t="s">
        <v>172</v>
      </c>
      <c r="D292" s="17" t="s">
        <v>117</v>
      </c>
      <c r="E292" s="17" t="s">
        <v>118</v>
      </c>
      <c r="F292" s="12">
        <v>3</v>
      </c>
      <c r="G292" s="18" t="s">
        <v>37</v>
      </c>
      <c r="H292" s="12" t="s">
        <v>39</v>
      </c>
    </row>
    <row r="293" spans="1:8" s="14" customFormat="1" ht="12.75">
      <c r="A293" s="12">
        <v>3291</v>
      </c>
      <c r="B293" s="15" t="s">
        <v>143</v>
      </c>
      <c r="C293" s="15" t="s">
        <v>172</v>
      </c>
      <c r="D293" s="17" t="s">
        <v>117</v>
      </c>
      <c r="E293" s="17" t="s">
        <v>118</v>
      </c>
      <c r="F293" s="12">
        <v>3</v>
      </c>
      <c r="G293" s="18" t="s">
        <v>37</v>
      </c>
      <c r="H293" s="12" t="s">
        <v>39</v>
      </c>
    </row>
    <row r="294" spans="1:8" s="14" customFormat="1" ht="12.75">
      <c r="A294" s="12">
        <v>3292</v>
      </c>
      <c r="B294" s="15" t="s">
        <v>144</v>
      </c>
      <c r="C294" s="15" t="s">
        <v>172</v>
      </c>
      <c r="D294" s="17" t="s">
        <v>117</v>
      </c>
      <c r="E294" s="17" t="s">
        <v>118</v>
      </c>
      <c r="F294" s="12">
        <v>3</v>
      </c>
      <c r="G294" s="18" t="s">
        <v>37</v>
      </c>
      <c r="H294" s="12" t="s">
        <v>39</v>
      </c>
    </row>
    <row r="295" spans="1:8" s="14" customFormat="1" ht="12.75">
      <c r="A295" s="12">
        <v>3293</v>
      </c>
      <c r="B295" s="15" t="s">
        <v>145</v>
      </c>
      <c r="C295" s="15" t="s">
        <v>172</v>
      </c>
      <c r="D295" s="17" t="s">
        <v>117</v>
      </c>
      <c r="E295" s="17" t="s">
        <v>118</v>
      </c>
      <c r="F295" s="12">
        <v>3</v>
      </c>
      <c r="G295" s="18" t="s">
        <v>37</v>
      </c>
      <c r="H295" s="12" t="s">
        <v>39</v>
      </c>
    </row>
    <row r="296" spans="1:8" s="14" customFormat="1" ht="12.75">
      <c r="A296" s="12">
        <v>3294</v>
      </c>
      <c r="B296" s="15" t="s">
        <v>146</v>
      </c>
      <c r="C296" s="15" t="s">
        <v>172</v>
      </c>
      <c r="D296" s="17" t="s">
        <v>117</v>
      </c>
      <c r="E296" s="17" t="s">
        <v>118</v>
      </c>
      <c r="F296" s="12">
        <v>3</v>
      </c>
      <c r="G296" s="18" t="s">
        <v>37</v>
      </c>
      <c r="H296" s="12" t="s">
        <v>39</v>
      </c>
    </row>
    <row r="297" spans="1:8" s="14" customFormat="1" ht="12.75">
      <c r="A297" s="12">
        <v>3295</v>
      </c>
      <c r="B297" s="15" t="s">
        <v>147</v>
      </c>
      <c r="C297" s="15" t="s">
        <v>172</v>
      </c>
      <c r="D297" s="17" t="s">
        <v>117</v>
      </c>
      <c r="E297" s="17" t="s">
        <v>118</v>
      </c>
      <c r="F297" s="12">
        <v>3</v>
      </c>
      <c r="G297" s="18" t="s">
        <v>37</v>
      </c>
      <c r="H297" s="12" t="s">
        <v>39</v>
      </c>
    </row>
    <row r="298" spans="1:8" s="14" customFormat="1" ht="12.75">
      <c r="A298" s="12">
        <v>3296</v>
      </c>
      <c r="B298" s="15" t="s">
        <v>148</v>
      </c>
      <c r="C298" s="15" t="s">
        <v>172</v>
      </c>
      <c r="D298" s="17" t="s">
        <v>117</v>
      </c>
      <c r="E298" s="17" t="s">
        <v>118</v>
      </c>
      <c r="F298" s="12">
        <v>3</v>
      </c>
      <c r="G298" s="18" t="s">
        <v>37</v>
      </c>
      <c r="H298" s="12" t="s">
        <v>39</v>
      </c>
    </row>
    <row r="299" spans="1:8" s="14" customFormat="1" ht="12.75">
      <c r="A299" s="12">
        <v>3297</v>
      </c>
      <c r="B299" s="15" t="s">
        <v>149</v>
      </c>
      <c r="C299" s="15" t="s">
        <v>172</v>
      </c>
      <c r="D299" s="17" t="s">
        <v>117</v>
      </c>
      <c r="E299" s="17" t="s">
        <v>118</v>
      </c>
      <c r="F299" s="12">
        <v>3</v>
      </c>
      <c r="G299" s="18" t="s">
        <v>37</v>
      </c>
      <c r="H299" s="12" t="s">
        <v>39</v>
      </c>
    </row>
    <row r="300" spans="1:8" s="14" customFormat="1" ht="12.75">
      <c r="A300" s="12">
        <v>3298</v>
      </c>
      <c r="B300" s="15" t="s">
        <v>150</v>
      </c>
      <c r="C300" s="15" t="s">
        <v>172</v>
      </c>
      <c r="D300" s="17" t="s">
        <v>117</v>
      </c>
      <c r="E300" s="17" t="s">
        <v>118</v>
      </c>
      <c r="F300" s="12">
        <v>3</v>
      </c>
      <c r="G300" s="18" t="s">
        <v>37</v>
      </c>
      <c r="H300" s="12" t="s">
        <v>39</v>
      </c>
    </row>
    <row r="301" spans="1:8" s="14" customFormat="1" ht="12.75">
      <c r="A301" s="12">
        <v>3299</v>
      </c>
      <c r="B301" s="15" t="s">
        <v>151</v>
      </c>
      <c r="C301" s="15" t="s">
        <v>172</v>
      </c>
      <c r="D301" s="17" t="s">
        <v>117</v>
      </c>
      <c r="E301" s="17" t="s">
        <v>118</v>
      </c>
      <c r="F301" s="12">
        <v>3</v>
      </c>
      <c r="G301" s="18" t="s">
        <v>37</v>
      </c>
      <c r="H301" s="12" t="s">
        <v>39</v>
      </c>
    </row>
    <row r="302" spans="1:8" s="14" customFormat="1" ht="12.75">
      <c r="A302" s="12">
        <v>3300</v>
      </c>
      <c r="B302" s="15" t="s">
        <v>152</v>
      </c>
      <c r="C302" s="15" t="s">
        <v>172</v>
      </c>
      <c r="D302" s="17" t="s">
        <v>117</v>
      </c>
      <c r="E302" s="17" t="s">
        <v>118</v>
      </c>
      <c r="F302" s="12">
        <v>3</v>
      </c>
      <c r="G302" s="18" t="s">
        <v>37</v>
      </c>
      <c r="H302" s="12" t="s">
        <v>39</v>
      </c>
    </row>
    <row r="303" spans="1:8" s="14" customFormat="1" ht="12.75">
      <c r="A303" s="12">
        <v>3301</v>
      </c>
      <c r="B303" s="15" t="s">
        <v>153</v>
      </c>
      <c r="C303" s="15" t="s">
        <v>172</v>
      </c>
      <c r="D303" s="17" t="s">
        <v>117</v>
      </c>
      <c r="E303" s="17" t="s">
        <v>118</v>
      </c>
      <c r="F303" s="12">
        <v>3</v>
      </c>
      <c r="G303" s="18" t="s">
        <v>37</v>
      </c>
      <c r="H303" s="12" t="s">
        <v>39</v>
      </c>
    </row>
    <row r="304" spans="1:8" s="14" customFormat="1" ht="12.75">
      <c r="A304" s="12">
        <v>3302</v>
      </c>
      <c r="B304" s="15" t="s">
        <v>154</v>
      </c>
      <c r="C304" s="15" t="s">
        <v>172</v>
      </c>
      <c r="D304" s="17" t="s">
        <v>117</v>
      </c>
      <c r="E304" s="17" t="s">
        <v>118</v>
      </c>
      <c r="F304" s="12">
        <v>3</v>
      </c>
      <c r="G304" s="18" t="s">
        <v>37</v>
      </c>
      <c r="H304" s="12" t="s">
        <v>39</v>
      </c>
    </row>
    <row r="305" spans="1:8" s="14" customFormat="1" ht="12.75">
      <c r="A305" s="12">
        <v>3303</v>
      </c>
      <c r="B305" s="15" t="s">
        <v>155</v>
      </c>
      <c r="C305" s="15" t="s">
        <v>172</v>
      </c>
      <c r="D305" s="17" t="s">
        <v>117</v>
      </c>
      <c r="E305" s="17" t="s">
        <v>118</v>
      </c>
      <c r="F305" s="12">
        <v>3</v>
      </c>
      <c r="G305" s="18" t="s">
        <v>37</v>
      </c>
      <c r="H305" s="12" t="s">
        <v>39</v>
      </c>
    </row>
    <row r="306" spans="1:8" s="14" customFormat="1" ht="12.75">
      <c r="A306" s="12">
        <v>3304</v>
      </c>
      <c r="B306" s="15" t="s">
        <v>156</v>
      </c>
      <c r="C306" s="15" t="s">
        <v>172</v>
      </c>
      <c r="D306" s="17" t="s">
        <v>117</v>
      </c>
      <c r="E306" s="17" t="s">
        <v>118</v>
      </c>
      <c r="F306" s="12">
        <v>3</v>
      </c>
      <c r="G306" s="18" t="s">
        <v>37</v>
      </c>
      <c r="H306" s="12" t="s">
        <v>39</v>
      </c>
    </row>
    <row r="307" spans="1:8" s="14" customFormat="1" ht="12.75">
      <c r="A307" s="12">
        <v>3305</v>
      </c>
      <c r="B307" s="15" t="s">
        <v>157</v>
      </c>
      <c r="C307" s="15" t="s">
        <v>172</v>
      </c>
      <c r="D307" s="17" t="s">
        <v>117</v>
      </c>
      <c r="E307" s="17" t="s">
        <v>118</v>
      </c>
      <c r="F307" s="12">
        <v>3</v>
      </c>
      <c r="G307" s="18" t="s">
        <v>37</v>
      </c>
      <c r="H307" s="12" t="s">
        <v>39</v>
      </c>
    </row>
    <row r="308" spans="1:8" s="14" customFormat="1" ht="12.75">
      <c r="A308" s="12">
        <v>3306</v>
      </c>
      <c r="B308" s="15" t="s">
        <v>158</v>
      </c>
      <c r="C308" s="15" t="s">
        <v>172</v>
      </c>
      <c r="D308" s="17" t="s">
        <v>117</v>
      </c>
      <c r="E308" s="17" t="s">
        <v>118</v>
      </c>
      <c r="F308" s="12">
        <v>3</v>
      </c>
      <c r="G308" s="18" t="s">
        <v>37</v>
      </c>
      <c r="H308" s="12" t="s">
        <v>39</v>
      </c>
    </row>
    <row r="309" spans="1:8" s="14" customFormat="1" ht="12.75">
      <c r="A309" s="12">
        <v>3307</v>
      </c>
      <c r="B309" s="15" t="s">
        <v>159</v>
      </c>
      <c r="C309" s="15" t="s">
        <v>172</v>
      </c>
      <c r="D309" s="17" t="s">
        <v>117</v>
      </c>
      <c r="E309" s="17" t="s">
        <v>118</v>
      </c>
      <c r="F309" s="12">
        <v>3</v>
      </c>
      <c r="G309" s="18" t="s">
        <v>37</v>
      </c>
      <c r="H309" s="12" t="s">
        <v>39</v>
      </c>
    </row>
    <row r="310" spans="1:8" s="14" customFormat="1" ht="12.75">
      <c r="A310" s="12">
        <v>3308</v>
      </c>
      <c r="B310" s="15" t="s">
        <v>160</v>
      </c>
      <c r="C310" s="15" t="s">
        <v>172</v>
      </c>
      <c r="D310" s="17" t="s">
        <v>117</v>
      </c>
      <c r="E310" s="17" t="s">
        <v>118</v>
      </c>
      <c r="F310" s="12">
        <v>3</v>
      </c>
      <c r="G310" s="18" t="s">
        <v>37</v>
      </c>
      <c r="H310" s="12" t="s">
        <v>39</v>
      </c>
    </row>
    <row r="311" spans="1:8" s="14" customFormat="1" ht="12.75">
      <c r="A311" s="12">
        <v>3309</v>
      </c>
      <c r="B311" s="15" t="s">
        <v>161</v>
      </c>
      <c r="C311" s="15" t="s">
        <v>172</v>
      </c>
      <c r="D311" s="17" t="s">
        <v>117</v>
      </c>
      <c r="E311" s="17" t="s">
        <v>118</v>
      </c>
      <c r="F311" s="12">
        <v>3</v>
      </c>
      <c r="G311" s="18" t="s">
        <v>37</v>
      </c>
      <c r="H311" s="12" t="s">
        <v>39</v>
      </c>
    </row>
    <row r="312" spans="1:8" s="14" customFormat="1" ht="12.75">
      <c r="A312" s="12">
        <v>3310</v>
      </c>
      <c r="B312" s="15" t="s">
        <v>162</v>
      </c>
      <c r="C312" s="15" t="s">
        <v>172</v>
      </c>
      <c r="D312" s="17" t="s">
        <v>117</v>
      </c>
      <c r="E312" s="17" t="s">
        <v>118</v>
      </c>
      <c r="F312" s="12">
        <v>3</v>
      </c>
      <c r="G312" s="18" t="s">
        <v>37</v>
      </c>
      <c r="H312" s="12" t="s">
        <v>39</v>
      </c>
    </row>
    <row r="313" spans="1:8" s="14" customFormat="1" ht="12.75">
      <c r="A313" s="12">
        <v>3311</v>
      </c>
      <c r="B313" s="15" t="s">
        <v>163</v>
      </c>
      <c r="C313" s="15" t="s">
        <v>172</v>
      </c>
      <c r="D313" s="17" t="s">
        <v>117</v>
      </c>
      <c r="E313" s="17" t="s">
        <v>118</v>
      </c>
      <c r="F313" s="12">
        <v>3</v>
      </c>
      <c r="G313" s="18" t="s">
        <v>37</v>
      </c>
      <c r="H313" s="12" t="s">
        <v>39</v>
      </c>
    </row>
    <row r="314" spans="1:8" s="14" customFormat="1" ht="12.75">
      <c r="A314" s="12">
        <v>3312</v>
      </c>
      <c r="B314" s="15" t="s">
        <v>164</v>
      </c>
      <c r="C314" s="15" t="s">
        <v>172</v>
      </c>
      <c r="D314" s="17" t="s">
        <v>117</v>
      </c>
      <c r="E314" s="17" t="s">
        <v>118</v>
      </c>
      <c r="F314" s="12">
        <v>3</v>
      </c>
      <c r="G314" s="18" t="s">
        <v>37</v>
      </c>
      <c r="H314" s="12" t="s">
        <v>39</v>
      </c>
    </row>
    <row r="315" spans="1:8" s="14" customFormat="1" ht="12.75">
      <c r="A315" s="12">
        <v>3313</v>
      </c>
      <c r="B315" s="15" t="s">
        <v>165</v>
      </c>
      <c r="C315" s="15" t="s">
        <v>172</v>
      </c>
      <c r="D315" s="17" t="s">
        <v>117</v>
      </c>
      <c r="E315" s="17" t="s">
        <v>118</v>
      </c>
      <c r="F315" s="12">
        <v>3</v>
      </c>
      <c r="G315" s="18" t="s">
        <v>37</v>
      </c>
      <c r="H315" s="12" t="s">
        <v>39</v>
      </c>
    </row>
    <row r="316" spans="1:8" s="14" customFormat="1" ht="12.75">
      <c r="A316" s="12">
        <v>3314</v>
      </c>
      <c r="B316" s="15" t="s">
        <v>166</v>
      </c>
      <c r="C316" s="15" t="s">
        <v>172</v>
      </c>
      <c r="D316" s="17" t="s">
        <v>117</v>
      </c>
      <c r="E316" s="17" t="s">
        <v>118</v>
      </c>
      <c r="F316" s="12">
        <v>3</v>
      </c>
      <c r="G316" s="18" t="s">
        <v>37</v>
      </c>
      <c r="H316" s="12" t="s">
        <v>39</v>
      </c>
    </row>
    <row r="317" spans="1:8" s="14" customFormat="1" ht="12.75">
      <c r="A317" s="12">
        <v>3315</v>
      </c>
      <c r="B317" s="15" t="s">
        <v>167</v>
      </c>
      <c r="C317" s="15" t="s">
        <v>172</v>
      </c>
      <c r="D317" s="17" t="s">
        <v>117</v>
      </c>
      <c r="E317" s="17" t="s">
        <v>118</v>
      </c>
      <c r="F317" s="12">
        <v>3</v>
      </c>
      <c r="G317" s="18" t="s">
        <v>37</v>
      </c>
      <c r="H317" s="12" t="s">
        <v>39</v>
      </c>
    </row>
    <row r="318" spans="1:8" s="14" customFormat="1" ht="12.75">
      <c r="A318" s="12">
        <v>3316</v>
      </c>
      <c r="B318" s="15" t="s">
        <v>127</v>
      </c>
      <c r="C318" s="15" t="s">
        <v>173</v>
      </c>
      <c r="D318" s="17" t="s">
        <v>117</v>
      </c>
      <c r="E318" s="17" t="s">
        <v>118</v>
      </c>
      <c r="F318" s="12">
        <v>3</v>
      </c>
      <c r="G318" s="18" t="s">
        <v>37</v>
      </c>
      <c r="H318" s="12" t="s">
        <v>39</v>
      </c>
    </row>
    <row r="319" spans="1:8" s="14" customFormat="1" ht="12.75">
      <c r="A319" s="12">
        <v>3317</v>
      </c>
      <c r="B319" s="15" t="s">
        <v>128</v>
      </c>
      <c r="C319" s="15" t="s">
        <v>173</v>
      </c>
      <c r="D319" s="17" t="s">
        <v>117</v>
      </c>
      <c r="E319" s="17" t="s">
        <v>118</v>
      </c>
      <c r="F319" s="12">
        <v>3</v>
      </c>
      <c r="G319" s="18" t="s">
        <v>37</v>
      </c>
      <c r="H319" s="12" t="s">
        <v>39</v>
      </c>
    </row>
    <row r="320" spans="1:8" s="14" customFormat="1" ht="12.75">
      <c r="A320" s="12">
        <v>3318</v>
      </c>
      <c r="B320" s="15" t="s">
        <v>129</v>
      </c>
      <c r="C320" s="15" t="s">
        <v>173</v>
      </c>
      <c r="D320" s="17" t="s">
        <v>117</v>
      </c>
      <c r="E320" s="17" t="s">
        <v>118</v>
      </c>
      <c r="F320" s="12">
        <v>3</v>
      </c>
      <c r="G320" s="18" t="s">
        <v>37</v>
      </c>
      <c r="H320" s="12" t="s">
        <v>39</v>
      </c>
    </row>
    <row r="321" spans="1:8" s="14" customFormat="1" ht="12.75">
      <c r="A321" s="12">
        <v>3319</v>
      </c>
      <c r="B321" s="15" t="s">
        <v>130</v>
      </c>
      <c r="C321" s="15" t="s">
        <v>173</v>
      </c>
      <c r="D321" s="17" t="s">
        <v>117</v>
      </c>
      <c r="E321" s="17" t="s">
        <v>118</v>
      </c>
      <c r="F321" s="12">
        <v>3</v>
      </c>
      <c r="G321" s="18" t="s">
        <v>37</v>
      </c>
      <c r="H321" s="12" t="s">
        <v>39</v>
      </c>
    </row>
    <row r="322" spans="1:8" s="14" customFormat="1" ht="12.75">
      <c r="A322" s="12">
        <v>3320</v>
      </c>
      <c r="B322" s="15" t="s">
        <v>131</v>
      </c>
      <c r="C322" s="15" t="s">
        <v>173</v>
      </c>
      <c r="D322" s="17" t="s">
        <v>117</v>
      </c>
      <c r="E322" s="17" t="s">
        <v>118</v>
      </c>
      <c r="F322" s="12">
        <v>3</v>
      </c>
      <c r="G322" s="18" t="s">
        <v>37</v>
      </c>
      <c r="H322" s="12" t="s">
        <v>39</v>
      </c>
    </row>
    <row r="323" spans="1:8" s="14" customFormat="1" ht="12.75">
      <c r="A323" s="12">
        <v>3321</v>
      </c>
      <c r="B323" s="15" t="s">
        <v>132</v>
      </c>
      <c r="C323" s="15" t="s">
        <v>173</v>
      </c>
      <c r="D323" s="17" t="s">
        <v>117</v>
      </c>
      <c r="E323" s="17" t="s">
        <v>118</v>
      </c>
      <c r="F323" s="12">
        <v>3</v>
      </c>
      <c r="G323" s="18" t="s">
        <v>37</v>
      </c>
      <c r="H323" s="12" t="s">
        <v>39</v>
      </c>
    </row>
    <row r="324" spans="1:8" s="14" customFormat="1" ht="12.75">
      <c r="A324" s="12">
        <v>3322</v>
      </c>
      <c r="B324" s="15" t="s">
        <v>133</v>
      </c>
      <c r="C324" s="15" t="s">
        <v>173</v>
      </c>
      <c r="D324" s="17" t="s">
        <v>117</v>
      </c>
      <c r="E324" s="17" t="s">
        <v>118</v>
      </c>
      <c r="F324" s="12">
        <v>3</v>
      </c>
      <c r="G324" s="18" t="s">
        <v>37</v>
      </c>
      <c r="H324" s="12" t="s">
        <v>39</v>
      </c>
    </row>
    <row r="325" spans="1:8" s="14" customFormat="1" ht="12.75">
      <c r="A325" s="12">
        <v>3323</v>
      </c>
      <c r="B325" s="15" t="s">
        <v>134</v>
      </c>
      <c r="C325" s="15" t="s">
        <v>173</v>
      </c>
      <c r="D325" s="17" t="s">
        <v>117</v>
      </c>
      <c r="E325" s="17" t="s">
        <v>118</v>
      </c>
      <c r="F325" s="12">
        <v>3</v>
      </c>
      <c r="G325" s="18" t="s">
        <v>37</v>
      </c>
      <c r="H325" s="12" t="s">
        <v>39</v>
      </c>
    </row>
    <row r="326" spans="1:8" s="14" customFormat="1" ht="12.75">
      <c r="A326" s="12">
        <v>3324</v>
      </c>
      <c r="B326" s="15" t="s">
        <v>135</v>
      </c>
      <c r="C326" s="15" t="s">
        <v>173</v>
      </c>
      <c r="D326" s="17" t="s">
        <v>117</v>
      </c>
      <c r="E326" s="17" t="s">
        <v>118</v>
      </c>
      <c r="F326" s="12">
        <v>3</v>
      </c>
      <c r="G326" s="18" t="s">
        <v>37</v>
      </c>
      <c r="H326" s="12" t="s">
        <v>39</v>
      </c>
    </row>
    <row r="327" spans="1:8" s="14" customFormat="1" ht="12.75">
      <c r="A327" s="12">
        <v>3325</v>
      </c>
      <c r="B327" s="15" t="s">
        <v>136</v>
      </c>
      <c r="C327" s="15" t="s">
        <v>173</v>
      </c>
      <c r="D327" s="17" t="s">
        <v>117</v>
      </c>
      <c r="E327" s="17" t="s">
        <v>118</v>
      </c>
      <c r="F327" s="12">
        <v>3</v>
      </c>
      <c r="G327" s="18" t="s">
        <v>37</v>
      </c>
      <c r="H327" s="12" t="s">
        <v>39</v>
      </c>
    </row>
    <row r="328" spans="1:8" s="14" customFormat="1" ht="12.75">
      <c r="A328" s="12">
        <v>3326</v>
      </c>
      <c r="B328" s="15" t="s">
        <v>137</v>
      </c>
      <c r="C328" s="15" t="s">
        <v>173</v>
      </c>
      <c r="D328" s="17" t="s">
        <v>117</v>
      </c>
      <c r="E328" s="17" t="s">
        <v>118</v>
      </c>
      <c r="F328" s="12">
        <v>3</v>
      </c>
      <c r="G328" s="18" t="s">
        <v>37</v>
      </c>
      <c r="H328" s="12" t="s">
        <v>39</v>
      </c>
    </row>
    <row r="329" spans="1:8" s="14" customFormat="1" ht="12.75">
      <c r="A329" s="12">
        <v>3327</v>
      </c>
      <c r="B329" s="15" t="s">
        <v>138</v>
      </c>
      <c r="C329" s="15" t="s">
        <v>173</v>
      </c>
      <c r="D329" s="17" t="s">
        <v>117</v>
      </c>
      <c r="E329" s="17" t="s">
        <v>118</v>
      </c>
      <c r="F329" s="12">
        <v>3</v>
      </c>
      <c r="G329" s="18" t="s">
        <v>37</v>
      </c>
      <c r="H329" s="12" t="s">
        <v>39</v>
      </c>
    </row>
    <row r="330" spans="1:8" s="14" customFormat="1" ht="12.75">
      <c r="A330" s="12">
        <v>3328</v>
      </c>
      <c r="B330" s="15" t="s">
        <v>139</v>
      </c>
      <c r="C330" s="15" t="s">
        <v>173</v>
      </c>
      <c r="D330" s="17" t="s">
        <v>117</v>
      </c>
      <c r="E330" s="17" t="s">
        <v>118</v>
      </c>
      <c r="F330" s="12">
        <v>3</v>
      </c>
      <c r="G330" s="18" t="s">
        <v>37</v>
      </c>
      <c r="H330" s="12" t="s">
        <v>39</v>
      </c>
    </row>
    <row r="331" spans="1:8" s="14" customFormat="1" ht="12.75">
      <c r="A331" s="12">
        <v>3329</v>
      </c>
      <c r="B331" s="15" t="s">
        <v>140</v>
      </c>
      <c r="C331" s="15" t="s">
        <v>173</v>
      </c>
      <c r="D331" s="17" t="s">
        <v>117</v>
      </c>
      <c r="E331" s="17" t="s">
        <v>118</v>
      </c>
      <c r="F331" s="12">
        <v>3</v>
      </c>
      <c r="G331" s="18" t="s">
        <v>37</v>
      </c>
      <c r="H331" s="12" t="s">
        <v>39</v>
      </c>
    </row>
    <row r="332" spans="1:8" s="14" customFormat="1" ht="12.75">
      <c r="A332" s="12">
        <v>3330</v>
      </c>
      <c r="B332" s="15" t="s">
        <v>141</v>
      </c>
      <c r="C332" s="15" t="s">
        <v>173</v>
      </c>
      <c r="D332" s="17" t="s">
        <v>117</v>
      </c>
      <c r="E332" s="17" t="s">
        <v>118</v>
      </c>
      <c r="F332" s="12">
        <v>3</v>
      </c>
      <c r="G332" s="18" t="s">
        <v>37</v>
      </c>
      <c r="H332" s="12" t="s">
        <v>39</v>
      </c>
    </row>
    <row r="333" spans="1:8" s="14" customFormat="1" ht="12.75">
      <c r="A333" s="12">
        <v>3331</v>
      </c>
      <c r="B333" s="15" t="s">
        <v>142</v>
      </c>
      <c r="C333" s="15" t="s">
        <v>173</v>
      </c>
      <c r="D333" s="17" t="s">
        <v>117</v>
      </c>
      <c r="E333" s="17" t="s">
        <v>118</v>
      </c>
      <c r="F333" s="12">
        <v>3</v>
      </c>
      <c r="G333" s="18" t="s">
        <v>37</v>
      </c>
      <c r="H333" s="12" t="s">
        <v>39</v>
      </c>
    </row>
    <row r="334" spans="1:8" s="14" customFormat="1" ht="12.75">
      <c r="A334" s="12">
        <v>3332</v>
      </c>
      <c r="B334" s="15" t="s">
        <v>143</v>
      </c>
      <c r="C334" s="15" t="s">
        <v>173</v>
      </c>
      <c r="D334" s="17" t="s">
        <v>117</v>
      </c>
      <c r="E334" s="17" t="s">
        <v>118</v>
      </c>
      <c r="F334" s="12">
        <v>3</v>
      </c>
      <c r="G334" s="18" t="s">
        <v>37</v>
      </c>
      <c r="H334" s="12" t="s">
        <v>39</v>
      </c>
    </row>
    <row r="335" spans="1:8" s="14" customFormat="1" ht="12.75">
      <c r="A335" s="12">
        <v>3333</v>
      </c>
      <c r="B335" s="15" t="s">
        <v>144</v>
      </c>
      <c r="C335" s="15" t="s">
        <v>173</v>
      </c>
      <c r="D335" s="17" t="s">
        <v>117</v>
      </c>
      <c r="E335" s="17" t="s">
        <v>118</v>
      </c>
      <c r="F335" s="12">
        <v>3</v>
      </c>
      <c r="G335" s="18" t="s">
        <v>37</v>
      </c>
      <c r="H335" s="12" t="s">
        <v>39</v>
      </c>
    </row>
    <row r="336" spans="1:8" s="14" customFormat="1" ht="12.75">
      <c r="A336" s="12">
        <v>3334</v>
      </c>
      <c r="B336" s="15" t="s">
        <v>145</v>
      </c>
      <c r="C336" s="15" t="s">
        <v>173</v>
      </c>
      <c r="D336" s="17" t="s">
        <v>117</v>
      </c>
      <c r="E336" s="17" t="s">
        <v>118</v>
      </c>
      <c r="F336" s="12">
        <v>3</v>
      </c>
      <c r="G336" s="18" t="s">
        <v>37</v>
      </c>
      <c r="H336" s="12" t="s">
        <v>39</v>
      </c>
    </row>
    <row r="337" spans="1:8" s="14" customFormat="1" ht="12.75">
      <c r="A337" s="12">
        <v>3335</v>
      </c>
      <c r="B337" s="15" t="s">
        <v>146</v>
      </c>
      <c r="C337" s="15" t="s">
        <v>173</v>
      </c>
      <c r="D337" s="17" t="s">
        <v>117</v>
      </c>
      <c r="E337" s="17" t="s">
        <v>118</v>
      </c>
      <c r="F337" s="12">
        <v>3</v>
      </c>
      <c r="G337" s="18" t="s">
        <v>37</v>
      </c>
      <c r="H337" s="12" t="s">
        <v>39</v>
      </c>
    </row>
    <row r="338" spans="1:8" s="14" customFormat="1" ht="12.75">
      <c r="A338" s="12">
        <v>3336</v>
      </c>
      <c r="B338" s="15" t="s">
        <v>147</v>
      </c>
      <c r="C338" s="15" t="s">
        <v>173</v>
      </c>
      <c r="D338" s="17" t="s">
        <v>117</v>
      </c>
      <c r="E338" s="17" t="s">
        <v>118</v>
      </c>
      <c r="F338" s="12">
        <v>3</v>
      </c>
      <c r="G338" s="18" t="s">
        <v>37</v>
      </c>
      <c r="H338" s="12" t="s">
        <v>39</v>
      </c>
    </row>
    <row r="339" spans="1:8" s="14" customFormat="1" ht="12.75">
      <c r="A339" s="12">
        <v>3337</v>
      </c>
      <c r="B339" s="15" t="s">
        <v>148</v>
      </c>
      <c r="C339" s="15" t="s">
        <v>173</v>
      </c>
      <c r="D339" s="17" t="s">
        <v>117</v>
      </c>
      <c r="E339" s="17" t="s">
        <v>118</v>
      </c>
      <c r="F339" s="12">
        <v>3</v>
      </c>
      <c r="G339" s="18" t="s">
        <v>37</v>
      </c>
      <c r="H339" s="12" t="s">
        <v>39</v>
      </c>
    </row>
    <row r="340" spans="1:8" s="14" customFormat="1" ht="12.75">
      <c r="A340" s="12">
        <v>3338</v>
      </c>
      <c r="B340" s="15" t="s">
        <v>149</v>
      </c>
      <c r="C340" s="15" t="s">
        <v>173</v>
      </c>
      <c r="D340" s="17" t="s">
        <v>117</v>
      </c>
      <c r="E340" s="17" t="s">
        <v>118</v>
      </c>
      <c r="F340" s="12">
        <v>3</v>
      </c>
      <c r="G340" s="18" t="s">
        <v>37</v>
      </c>
      <c r="H340" s="12" t="s">
        <v>39</v>
      </c>
    </row>
    <row r="341" spans="1:8" s="14" customFormat="1" ht="12.75">
      <c r="A341" s="12">
        <v>3339</v>
      </c>
      <c r="B341" s="15" t="s">
        <v>150</v>
      </c>
      <c r="C341" s="15" t="s">
        <v>173</v>
      </c>
      <c r="D341" s="17" t="s">
        <v>117</v>
      </c>
      <c r="E341" s="17" t="s">
        <v>118</v>
      </c>
      <c r="F341" s="12">
        <v>3</v>
      </c>
      <c r="G341" s="18" t="s">
        <v>37</v>
      </c>
      <c r="H341" s="12" t="s">
        <v>39</v>
      </c>
    </row>
    <row r="342" spans="1:8" s="14" customFormat="1" ht="12.75">
      <c r="A342" s="12">
        <v>3340</v>
      </c>
      <c r="B342" s="15" t="s">
        <v>151</v>
      </c>
      <c r="C342" s="15" t="s">
        <v>173</v>
      </c>
      <c r="D342" s="17" t="s">
        <v>117</v>
      </c>
      <c r="E342" s="17" t="s">
        <v>118</v>
      </c>
      <c r="F342" s="12">
        <v>3</v>
      </c>
      <c r="G342" s="18" t="s">
        <v>37</v>
      </c>
      <c r="H342" s="12" t="s">
        <v>39</v>
      </c>
    </row>
    <row r="343" spans="1:8" s="14" customFormat="1" ht="12.75">
      <c r="A343" s="12">
        <v>3341</v>
      </c>
      <c r="B343" s="15" t="s">
        <v>152</v>
      </c>
      <c r="C343" s="15" t="s">
        <v>173</v>
      </c>
      <c r="D343" s="17" t="s">
        <v>117</v>
      </c>
      <c r="E343" s="17" t="s">
        <v>118</v>
      </c>
      <c r="F343" s="12">
        <v>3</v>
      </c>
      <c r="G343" s="18" t="s">
        <v>37</v>
      </c>
      <c r="H343" s="12" t="s">
        <v>39</v>
      </c>
    </row>
    <row r="344" spans="1:8" s="14" customFormat="1" ht="12.75">
      <c r="A344" s="12">
        <v>3342</v>
      </c>
      <c r="B344" s="15" t="s">
        <v>153</v>
      </c>
      <c r="C344" s="15" t="s">
        <v>173</v>
      </c>
      <c r="D344" s="17" t="s">
        <v>117</v>
      </c>
      <c r="E344" s="17" t="s">
        <v>118</v>
      </c>
      <c r="F344" s="12">
        <v>3</v>
      </c>
      <c r="G344" s="18" t="s">
        <v>37</v>
      </c>
      <c r="H344" s="12" t="s">
        <v>39</v>
      </c>
    </row>
    <row r="345" spans="1:8" s="14" customFormat="1" ht="12.75">
      <c r="A345" s="12">
        <v>3343</v>
      </c>
      <c r="B345" s="15" t="s">
        <v>154</v>
      </c>
      <c r="C345" s="15" t="s">
        <v>173</v>
      </c>
      <c r="D345" s="17" t="s">
        <v>117</v>
      </c>
      <c r="E345" s="17" t="s">
        <v>118</v>
      </c>
      <c r="F345" s="12">
        <v>3</v>
      </c>
      <c r="G345" s="18" t="s">
        <v>37</v>
      </c>
      <c r="H345" s="12" t="s">
        <v>39</v>
      </c>
    </row>
    <row r="346" spans="1:8" s="14" customFormat="1" ht="12.75">
      <c r="A346" s="12">
        <v>3344</v>
      </c>
      <c r="B346" s="15" t="s">
        <v>155</v>
      </c>
      <c r="C346" s="15" t="s">
        <v>173</v>
      </c>
      <c r="D346" s="17" t="s">
        <v>117</v>
      </c>
      <c r="E346" s="17" t="s">
        <v>118</v>
      </c>
      <c r="F346" s="12">
        <v>3</v>
      </c>
      <c r="G346" s="18" t="s">
        <v>37</v>
      </c>
      <c r="H346" s="12" t="s">
        <v>39</v>
      </c>
    </row>
    <row r="347" spans="1:8" s="14" customFormat="1" ht="12.75">
      <c r="A347" s="12">
        <v>3345</v>
      </c>
      <c r="B347" s="15" t="s">
        <v>156</v>
      </c>
      <c r="C347" s="15" t="s">
        <v>173</v>
      </c>
      <c r="D347" s="17" t="s">
        <v>117</v>
      </c>
      <c r="E347" s="17" t="s">
        <v>118</v>
      </c>
      <c r="F347" s="12">
        <v>3</v>
      </c>
      <c r="G347" s="18" t="s">
        <v>37</v>
      </c>
      <c r="H347" s="12" t="s">
        <v>39</v>
      </c>
    </row>
    <row r="348" spans="1:8" s="14" customFormat="1" ht="12.75">
      <c r="A348" s="12">
        <v>3346</v>
      </c>
      <c r="B348" s="15" t="s">
        <v>157</v>
      </c>
      <c r="C348" s="15" t="s">
        <v>173</v>
      </c>
      <c r="D348" s="17" t="s">
        <v>117</v>
      </c>
      <c r="E348" s="17" t="s">
        <v>118</v>
      </c>
      <c r="F348" s="12">
        <v>3</v>
      </c>
      <c r="G348" s="18" t="s">
        <v>37</v>
      </c>
      <c r="H348" s="12" t="s">
        <v>39</v>
      </c>
    </row>
    <row r="349" spans="1:8" s="14" customFormat="1" ht="12.75">
      <c r="A349" s="12">
        <v>3347</v>
      </c>
      <c r="B349" s="15" t="s">
        <v>158</v>
      </c>
      <c r="C349" s="15" t="s">
        <v>173</v>
      </c>
      <c r="D349" s="17" t="s">
        <v>117</v>
      </c>
      <c r="E349" s="17" t="s">
        <v>118</v>
      </c>
      <c r="F349" s="12">
        <v>3</v>
      </c>
      <c r="G349" s="18" t="s">
        <v>37</v>
      </c>
      <c r="H349" s="12" t="s">
        <v>39</v>
      </c>
    </row>
    <row r="350" spans="1:8" s="14" customFormat="1" ht="12.75">
      <c r="A350" s="12">
        <v>3348</v>
      </c>
      <c r="B350" s="15" t="s">
        <v>159</v>
      </c>
      <c r="C350" s="15" t="s">
        <v>173</v>
      </c>
      <c r="D350" s="17" t="s">
        <v>117</v>
      </c>
      <c r="E350" s="17" t="s">
        <v>118</v>
      </c>
      <c r="F350" s="12">
        <v>3</v>
      </c>
      <c r="G350" s="18" t="s">
        <v>37</v>
      </c>
      <c r="H350" s="12" t="s">
        <v>39</v>
      </c>
    </row>
    <row r="351" spans="1:8" s="14" customFormat="1" ht="12.75">
      <c r="A351" s="12">
        <v>3349</v>
      </c>
      <c r="B351" s="15" t="s">
        <v>160</v>
      </c>
      <c r="C351" s="15" t="s">
        <v>173</v>
      </c>
      <c r="D351" s="17" t="s">
        <v>117</v>
      </c>
      <c r="E351" s="17" t="s">
        <v>118</v>
      </c>
      <c r="F351" s="12">
        <v>3</v>
      </c>
      <c r="G351" s="18" t="s">
        <v>37</v>
      </c>
      <c r="H351" s="12" t="s">
        <v>39</v>
      </c>
    </row>
    <row r="352" spans="1:8" s="14" customFormat="1" ht="12.75">
      <c r="A352" s="12">
        <v>3350</v>
      </c>
      <c r="B352" s="15" t="s">
        <v>161</v>
      </c>
      <c r="C352" s="15" t="s">
        <v>173</v>
      </c>
      <c r="D352" s="17" t="s">
        <v>117</v>
      </c>
      <c r="E352" s="17" t="s">
        <v>118</v>
      </c>
      <c r="F352" s="12">
        <v>3</v>
      </c>
      <c r="G352" s="18" t="s">
        <v>37</v>
      </c>
      <c r="H352" s="12" t="s">
        <v>39</v>
      </c>
    </row>
    <row r="353" spans="1:8" s="14" customFormat="1" ht="12.75">
      <c r="A353" s="12">
        <v>3351</v>
      </c>
      <c r="B353" s="15" t="s">
        <v>162</v>
      </c>
      <c r="C353" s="15" t="s">
        <v>173</v>
      </c>
      <c r="D353" s="17" t="s">
        <v>117</v>
      </c>
      <c r="E353" s="17" t="s">
        <v>118</v>
      </c>
      <c r="F353" s="12">
        <v>3</v>
      </c>
      <c r="G353" s="18" t="s">
        <v>37</v>
      </c>
      <c r="H353" s="12" t="s">
        <v>39</v>
      </c>
    </row>
    <row r="354" spans="1:8" s="14" customFormat="1" ht="12.75">
      <c r="A354" s="12">
        <v>3352</v>
      </c>
      <c r="B354" s="15" t="s">
        <v>163</v>
      </c>
      <c r="C354" s="15" t="s">
        <v>173</v>
      </c>
      <c r="D354" s="17" t="s">
        <v>117</v>
      </c>
      <c r="E354" s="17" t="s">
        <v>118</v>
      </c>
      <c r="F354" s="12">
        <v>3</v>
      </c>
      <c r="G354" s="18" t="s">
        <v>37</v>
      </c>
      <c r="H354" s="12" t="s">
        <v>39</v>
      </c>
    </row>
    <row r="355" spans="1:8" s="14" customFormat="1" ht="12.75">
      <c r="A355" s="12">
        <v>3353</v>
      </c>
      <c r="B355" s="15" t="s">
        <v>164</v>
      </c>
      <c r="C355" s="15" t="s">
        <v>173</v>
      </c>
      <c r="D355" s="17" t="s">
        <v>117</v>
      </c>
      <c r="E355" s="17" t="s">
        <v>118</v>
      </c>
      <c r="F355" s="12">
        <v>3</v>
      </c>
      <c r="G355" s="18" t="s">
        <v>37</v>
      </c>
      <c r="H355" s="12" t="s">
        <v>39</v>
      </c>
    </row>
    <row r="356" spans="1:8" s="14" customFormat="1" ht="12.75">
      <c r="A356" s="12">
        <v>3354</v>
      </c>
      <c r="B356" s="15" t="s">
        <v>165</v>
      </c>
      <c r="C356" s="15" t="s">
        <v>173</v>
      </c>
      <c r="D356" s="17" t="s">
        <v>117</v>
      </c>
      <c r="E356" s="17" t="s">
        <v>118</v>
      </c>
      <c r="F356" s="12">
        <v>3</v>
      </c>
      <c r="G356" s="18" t="s">
        <v>37</v>
      </c>
      <c r="H356" s="12" t="s">
        <v>39</v>
      </c>
    </row>
    <row r="357" spans="1:8" s="14" customFormat="1" ht="12.75">
      <c r="A357" s="12">
        <v>3355</v>
      </c>
      <c r="B357" s="15" t="s">
        <v>166</v>
      </c>
      <c r="C357" s="15" t="s">
        <v>173</v>
      </c>
      <c r="D357" s="17" t="s">
        <v>117</v>
      </c>
      <c r="E357" s="17" t="s">
        <v>118</v>
      </c>
      <c r="F357" s="12">
        <v>3</v>
      </c>
      <c r="G357" s="18" t="s">
        <v>37</v>
      </c>
      <c r="H357" s="12" t="s">
        <v>39</v>
      </c>
    </row>
    <row r="358" spans="1:8" s="14" customFormat="1" ht="12.75">
      <c r="A358" s="12">
        <v>3356</v>
      </c>
      <c r="B358" s="15" t="s">
        <v>167</v>
      </c>
      <c r="C358" s="15" t="s">
        <v>173</v>
      </c>
      <c r="D358" s="17" t="s">
        <v>117</v>
      </c>
      <c r="E358" s="17" t="s">
        <v>118</v>
      </c>
      <c r="F358" s="12">
        <v>3</v>
      </c>
      <c r="G358" s="18" t="s">
        <v>37</v>
      </c>
      <c r="H358" s="12" t="s">
        <v>39</v>
      </c>
    </row>
    <row r="359" spans="1:8" s="14" customFormat="1" ht="12.75">
      <c r="A359" s="12">
        <v>3357</v>
      </c>
      <c r="B359" s="15" t="s">
        <v>127</v>
      </c>
      <c r="C359" s="15" t="s">
        <v>174</v>
      </c>
      <c r="D359" s="17" t="s">
        <v>117</v>
      </c>
      <c r="E359" s="17" t="s">
        <v>118</v>
      </c>
      <c r="F359" s="12">
        <v>3</v>
      </c>
      <c r="G359" s="18" t="s">
        <v>25</v>
      </c>
      <c r="H359" s="12" t="s">
        <v>39</v>
      </c>
    </row>
    <row r="360" spans="1:8" s="14" customFormat="1" ht="12.75">
      <c r="A360" s="12">
        <v>3358</v>
      </c>
      <c r="B360" s="15" t="s">
        <v>128</v>
      </c>
      <c r="C360" s="15" t="s">
        <v>174</v>
      </c>
      <c r="D360" s="17" t="s">
        <v>117</v>
      </c>
      <c r="E360" s="17" t="s">
        <v>118</v>
      </c>
      <c r="F360" s="12">
        <v>3</v>
      </c>
      <c r="G360" s="18" t="s">
        <v>25</v>
      </c>
      <c r="H360" s="12" t="s">
        <v>39</v>
      </c>
    </row>
    <row r="361" spans="1:8" s="14" customFormat="1" ht="12.75">
      <c r="A361" s="12">
        <v>3359</v>
      </c>
      <c r="B361" s="15" t="s">
        <v>129</v>
      </c>
      <c r="C361" s="15" t="s">
        <v>174</v>
      </c>
      <c r="D361" s="17" t="s">
        <v>117</v>
      </c>
      <c r="E361" s="17" t="s">
        <v>118</v>
      </c>
      <c r="F361" s="12">
        <v>3</v>
      </c>
      <c r="G361" s="18" t="s">
        <v>25</v>
      </c>
      <c r="H361" s="12" t="s">
        <v>39</v>
      </c>
    </row>
    <row r="362" spans="1:8" s="14" customFormat="1" ht="12.75">
      <c r="A362" s="12">
        <v>3360</v>
      </c>
      <c r="B362" s="15" t="s">
        <v>130</v>
      </c>
      <c r="C362" s="15" t="s">
        <v>174</v>
      </c>
      <c r="D362" s="17" t="s">
        <v>117</v>
      </c>
      <c r="E362" s="17" t="s">
        <v>118</v>
      </c>
      <c r="F362" s="12">
        <v>3</v>
      </c>
      <c r="G362" s="18" t="s">
        <v>25</v>
      </c>
      <c r="H362" s="12" t="s">
        <v>39</v>
      </c>
    </row>
    <row r="363" spans="1:8" s="14" customFormat="1" ht="12.75">
      <c r="A363" s="12">
        <v>3361</v>
      </c>
      <c r="B363" s="15" t="s">
        <v>131</v>
      </c>
      <c r="C363" s="15" t="s">
        <v>174</v>
      </c>
      <c r="D363" s="17" t="s">
        <v>117</v>
      </c>
      <c r="E363" s="17" t="s">
        <v>118</v>
      </c>
      <c r="F363" s="12">
        <v>3</v>
      </c>
      <c r="G363" s="18" t="s">
        <v>25</v>
      </c>
      <c r="H363" s="12" t="s">
        <v>39</v>
      </c>
    </row>
    <row r="364" spans="1:8" s="14" customFormat="1" ht="12.75">
      <c r="A364" s="12">
        <v>3362</v>
      </c>
      <c r="B364" s="15" t="s">
        <v>132</v>
      </c>
      <c r="C364" s="15" t="s">
        <v>174</v>
      </c>
      <c r="D364" s="17" t="s">
        <v>117</v>
      </c>
      <c r="E364" s="17" t="s">
        <v>118</v>
      </c>
      <c r="F364" s="12">
        <v>3</v>
      </c>
      <c r="G364" s="18" t="s">
        <v>25</v>
      </c>
      <c r="H364" s="12" t="s">
        <v>39</v>
      </c>
    </row>
    <row r="365" spans="1:8" s="14" customFormat="1" ht="12.75">
      <c r="A365" s="12">
        <v>3363</v>
      </c>
      <c r="B365" s="15" t="s">
        <v>133</v>
      </c>
      <c r="C365" s="15" t="s">
        <v>174</v>
      </c>
      <c r="D365" s="17" t="s">
        <v>117</v>
      </c>
      <c r="E365" s="17" t="s">
        <v>118</v>
      </c>
      <c r="F365" s="12">
        <v>3</v>
      </c>
      <c r="G365" s="18" t="s">
        <v>25</v>
      </c>
      <c r="H365" s="12" t="s">
        <v>39</v>
      </c>
    </row>
    <row r="366" spans="1:8" s="14" customFormat="1" ht="12.75">
      <c r="A366" s="12">
        <v>3364</v>
      </c>
      <c r="B366" s="15" t="s">
        <v>134</v>
      </c>
      <c r="C366" s="15" t="s">
        <v>174</v>
      </c>
      <c r="D366" s="17" t="s">
        <v>117</v>
      </c>
      <c r="E366" s="17" t="s">
        <v>118</v>
      </c>
      <c r="F366" s="12">
        <v>3</v>
      </c>
      <c r="G366" s="18" t="s">
        <v>25</v>
      </c>
      <c r="H366" s="12" t="s">
        <v>39</v>
      </c>
    </row>
    <row r="367" spans="1:8" s="14" customFormat="1" ht="12.75">
      <c r="A367" s="12">
        <v>3365</v>
      </c>
      <c r="B367" s="15" t="s">
        <v>135</v>
      </c>
      <c r="C367" s="15" t="s">
        <v>174</v>
      </c>
      <c r="D367" s="17" t="s">
        <v>117</v>
      </c>
      <c r="E367" s="17" t="s">
        <v>118</v>
      </c>
      <c r="F367" s="12">
        <v>3</v>
      </c>
      <c r="G367" s="18" t="s">
        <v>25</v>
      </c>
      <c r="H367" s="12" t="s">
        <v>39</v>
      </c>
    </row>
    <row r="368" spans="1:8" s="14" customFormat="1" ht="12.75">
      <c r="A368" s="12">
        <v>3366</v>
      </c>
      <c r="B368" s="15" t="s">
        <v>136</v>
      </c>
      <c r="C368" s="15" t="s">
        <v>174</v>
      </c>
      <c r="D368" s="17" t="s">
        <v>117</v>
      </c>
      <c r="E368" s="17" t="s">
        <v>118</v>
      </c>
      <c r="F368" s="12">
        <v>3</v>
      </c>
      <c r="G368" s="18" t="s">
        <v>25</v>
      </c>
      <c r="H368" s="12" t="s">
        <v>39</v>
      </c>
    </row>
    <row r="369" spans="1:8" s="14" customFormat="1" ht="12.75">
      <c r="A369" s="12">
        <v>3367</v>
      </c>
      <c r="B369" s="15" t="s">
        <v>137</v>
      </c>
      <c r="C369" s="15" t="s">
        <v>174</v>
      </c>
      <c r="D369" s="17" t="s">
        <v>117</v>
      </c>
      <c r="E369" s="17" t="s">
        <v>118</v>
      </c>
      <c r="F369" s="12">
        <v>3</v>
      </c>
      <c r="G369" s="18" t="s">
        <v>25</v>
      </c>
      <c r="H369" s="12" t="s">
        <v>39</v>
      </c>
    </row>
    <row r="370" spans="1:8" s="14" customFormat="1" ht="12.75">
      <c r="A370" s="12">
        <v>3368</v>
      </c>
      <c r="B370" s="15" t="s">
        <v>138</v>
      </c>
      <c r="C370" s="15" t="s">
        <v>174</v>
      </c>
      <c r="D370" s="17" t="s">
        <v>117</v>
      </c>
      <c r="E370" s="17" t="s">
        <v>118</v>
      </c>
      <c r="F370" s="12">
        <v>3</v>
      </c>
      <c r="G370" s="18" t="s">
        <v>25</v>
      </c>
      <c r="H370" s="12" t="s">
        <v>39</v>
      </c>
    </row>
    <row r="371" spans="1:8" s="14" customFormat="1" ht="12.75">
      <c r="A371" s="12">
        <v>3369</v>
      </c>
      <c r="B371" s="15" t="s">
        <v>139</v>
      </c>
      <c r="C371" s="15" t="s">
        <v>174</v>
      </c>
      <c r="D371" s="17" t="s">
        <v>117</v>
      </c>
      <c r="E371" s="17" t="s">
        <v>118</v>
      </c>
      <c r="F371" s="12">
        <v>3</v>
      </c>
      <c r="G371" s="18" t="s">
        <v>25</v>
      </c>
      <c r="H371" s="12" t="s">
        <v>39</v>
      </c>
    </row>
    <row r="372" spans="1:8" s="14" customFormat="1" ht="12.75">
      <c r="A372" s="12">
        <v>3370</v>
      </c>
      <c r="B372" s="15" t="s">
        <v>140</v>
      </c>
      <c r="C372" s="15" t="s">
        <v>174</v>
      </c>
      <c r="D372" s="17" t="s">
        <v>117</v>
      </c>
      <c r="E372" s="17" t="s">
        <v>118</v>
      </c>
      <c r="F372" s="12">
        <v>3</v>
      </c>
      <c r="G372" s="18" t="s">
        <v>25</v>
      </c>
      <c r="H372" s="12" t="s">
        <v>39</v>
      </c>
    </row>
    <row r="373" spans="1:8" s="14" customFormat="1" ht="12.75">
      <c r="A373" s="12">
        <v>3371</v>
      </c>
      <c r="B373" s="15" t="s">
        <v>141</v>
      </c>
      <c r="C373" s="15" t="s">
        <v>174</v>
      </c>
      <c r="D373" s="17" t="s">
        <v>117</v>
      </c>
      <c r="E373" s="17" t="s">
        <v>118</v>
      </c>
      <c r="F373" s="12">
        <v>3</v>
      </c>
      <c r="G373" s="18" t="s">
        <v>25</v>
      </c>
      <c r="H373" s="12" t="s">
        <v>39</v>
      </c>
    </row>
    <row r="374" spans="1:8" s="14" customFormat="1" ht="12.75">
      <c r="A374" s="12">
        <v>3372</v>
      </c>
      <c r="B374" s="15" t="s">
        <v>142</v>
      </c>
      <c r="C374" s="15" t="s">
        <v>174</v>
      </c>
      <c r="D374" s="17" t="s">
        <v>117</v>
      </c>
      <c r="E374" s="17" t="s">
        <v>118</v>
      </c>
      <c r="F374" s="12">
        <v>3</v>
      </c>
      <c r="G374" s="18" t="s">
        <v>25</v>
      </c>
      <c r="H374" s="12" t="s">
        <v>39</v>
      </c>
    </row>
    <row r="375" spans="1:8" s="14" customFormat="1" ht="12.75">
      <c r="A375" s="12">
        <v>3373</v>
      </c>
      <c r="B375" s="15" t="s">
        <v>143</v>
      </c>
      <c r="C375" s="15" t="s">
        <v>174</v>
      </c>
      <c r="D375" s="17" t="s">
        <v>117</v>
      </c>
      <c r="E375" s="17" t="s">
        <v>118</v>
      </c>
      <c r="F375" s="12">
        <v>3</v>
      </c>
      <c r="G375" s="18" t="s">
        <v>25</v>
      </c>
      <c r="H375" s="12" t="s">
        <v>39</v>
      </c>
    </row>
    <row r="376" spans="1:8" s="14" customFormat="1" ht="12.75">
      <c r="A376" s="12">
        <v>3374</v>
      </c>
      <c r="B376" s="15" t="s">
        <v>144</v>
      </c>
      <c r="C376" s="15" t="s">
        <v>174</v>
      </c>
      <c r="D376" s="17" t="s">
        <v>117</v>
      </c>
      <c r="E376" s="17" t="s">
        <v>118</v>
      </c>
      <c r="F376" s="12">
        <v>3</v>
      </c>
      <c r="G376" s="18" t="s">
        <v>25</v>
      </c>
      <c r="H376" s="12" t="s">
        <v>39</v>
      </c>
    </row>
    <row r="377" spans="1:8" s="14" customFormat="1" ht="12.75">
      <c r="A377" s="12">
        <v>3375</v>
      </c>
      <c r="B377" s="15" t="s">
        <v>145</v>
      </c>
      <c r="C377" s="15" t="s">
        <v>174</v>
      </c>
      <c r="D377" s="17" t="s">
        <v>117</v>
      </c>
      <c r="E377" s="17" t="s">
        <v>118</v>
      </c>
      <c r="F377" s="12">
        <v>3</v>
      </c>
      <c r="G377" s="18" t="s">
        <v>25</v>
      </c>
      <c r="H377" s="12" t="s">
        <v>39</v>
      </c>
    </row>
    <row r="378" spans="1:8" s="14" customFormat="1" ht="12.75">
      <c r="A378" s="12">
        <v>3376</v>
      </c>
      <c r="B378" s="15" t="s">
        <v>146</v>
      </c>
      <c r="C378" s="15" t="s">
        <v>174</v>
      </c>
      <c r="D378" s="17" t="s">
        <v>117</v>
      </c>
      <c r="E378" s="17" t="s">
        <v>118</v>
      </c>
      <c r="F378" s="12">
        <v>3</v>
      </c>
      <c r="G378" s="18" t="s">
        <v>25</v>
      </c>
      <c r="H378" s="12" t="s">
        <v>39</v>
      </c>
    </row>
    <row r="379" spans="1:8" s="14" customFormat="1" ht="12.75">
      <c r="A379" s="12">
        <v>3377</v>
      </c>
      <c r="B379" s="15" t="s">
        <v>147</v>
      </c>
      <c r="C379" s="15" t="s">
        <v>174</v>
      </c>
      <c r="D379" s="17" t="s">
        <v>117</v>
      </c>
      <c r="E379" s="17" t="s">
        <v>118</v>
      </c>
      <c r="F379" s="12">
        <v>3</v>
      </c>
      <c r="G379" s="18" t="s">
        <v>25</v>
      </c>
      <c r="H379" s="12" t="s">
        <v>39</v>
      </c>
    </row>
    <row r="380" spans="1:8" s="14" customFormat="1" ht="12.75">
      <c r="A380" s="12">
        <v>3378</v>
      </c>
      <c r="B380" s="15" t="s">
        <v>148</v>
      </c>
      <c r="C380" s="15" t="s">
        <v>174</v>
      </c>
      <c r="D380" s="17" t="s">
        <v>117</v>
      </c>
      <c r="E380" s="17" t="s">
        <v>118</v>
      </c>
      <c r="F380" s="12">
        <v>3</v>
      </c>
      <c r="G380" s="18" t="s">
        <v>25</v>
      </c>
      <c r="H380" s="12" t="s">
        <v>39</v>
      </c>
    </row>
    <row r="381" spans="1:8" s="14" customFormat="1" ht="12.75">
      <c r="A381" s="12">
        <v>3379</v>
      </c>
      <c r="B381" s="15" t="s">
        <v>149</v>
      </c>
      <c r="C381" s="15" t="s">
        <v>174</v>
      </c>
      <c r="D381" s="17" t="s">
        <v>117</v>
      </c>
      <c r="E381" s="17" t="s">
        <v>118</v>
      </c>
      <c r="F381" s="12">
        <v>3</v>
      </c>
      <c r="G381" s="18" t="s">
        <v>25</v>
      </c>
      <c r="H381" s="12" t="s">
        <v>39</v>
      </c>
    </row>
    <row r="382" spans="1:8" s="14" customFormat="1" ht="12.75">
      <c r="A382" s="12">
        <v>3380</v>
      </c>
      <c r="B382" s="15" t="s">
        <v>150</v>
      </c>
      <c r="C382" s="15" t="s">
        <v>174</v>
      </c>
      <c r="D382" s="17" t="s">
        <v>117</v>
      </c>
      <c r="E382" s="17" t="s">
        <v>118</v>
      </c>
      <c r="F382" s="12">
        <v>3</v>
      </c>
      <c r="G382" s="18" t="s">
        <v>25</v>
      </c>
      <c r="H382" s="12" t="s">
        <v>39</v>
      </c>
    </row>
    <row r="383" spans="1:8" s="14" customFormat="1" ht="12.75">
      <c r="A383" s="12">
        <v>3381</v>
      </c>
      <c r="B383" s="15" t="s">
        <v>151</v>
      </c>
      <c r="C383" s="15" t="s">
        <v>174</v>
      </c>
      <c r="D383" s="17" t="s">
        <v>117</v>
      </c>
      <c r="E383" s="17" t="s">
        <v>118</v>
      </c>
      <c r="F383" s="12">
        <v>3</v>
      </c>
      <c r="G383" s="18" t="s">
        <v>25</v>
      </c>
      <c r="H383" s="12" t="s">
        <v>39</v>
      </c>
    </row>
    <row r="384" spans="1:8" s="14" customFormat="1" ht="12.75">
      <c r="A384" s="12">
        <v>3382</v>
      </c>
      <c r="B384" s="15" t="s">
        <v>152</v>
      </c>
      <c r="C384" s="15" t="s">
        <v>174</v>
      </c>
      <c r="D384" s="17" t="s">
        <v>117</v>
      </c>
      <c r="E384" s="17" t="s">
        <v>118</v>
      </c>
      <c r="F384" s="12">
        <v>3</v>
      </c>
      <c r="G384" s="18" t="s">
        <v>25</v>
      </c>
      <c r="H384" s="12" t="s">
        <v>39</v>
      </c>
    </row>
    <row r="385" spans="1:8" s="14" customFormat="1" ht="12.75">
      <c r="A385" s="12">
        <v>3383</v>
      </c>
      <c r="B385" s="15" t="s">
        <v>153</v>
      </c>
      <c r="C385" s="15" t="s">
        <v>174</v>
      </c>
      <c r="D385" s="17" t="s">
        <v>117</v>
      </c>
      <c r="E385" s="17" t="s">
        <v>118</v>
      </c>
      <c r="F385" s="12">
        <v>3</v>
      </c>
      <c r="G385" s="18" t="s">
        <v>25</v>
      </c>
      <c r="H385" s="12" t="s">
        <v>39</v>
      </c>
    </row>
    <row r="386" spans="1:8" s="14" customFormat="1" ht="12.75">
      <c r="A386" s="12">
        <v>3384</v>
      </c>
      <c r="B386" s="15" t="s">
        <v>154</v>
      </c>
      <c r="C386" s="15" t="s">
        <v>174</v>
      </c>
      <c r="D386" s="17" t="s">
        <v>117</v>
      </c>
      <c r="E386" s="17" t="s">
        <v>118</v>
      </c>
      <c r="F386" s="12">
        <v>3</v>
      </c>
      <c r="G386" s="18" t="s">
        <v>25</v>
      </c>
      <c r="H386" s="12" t="s">
        <v>39</v>
      </c>
    </row>
    <row r="387" spans="1:8" s="14" customFormat="1" ht="12.75">
      <c r="A387" s="12">
        <v>3385</v>
      </c>
      <c r="B387" s="15" t="s">
        <v>155</v>
      </c>
      <c r="C387" s="15" t="s">
        <v>174</v>
      </c>
      <c r="D387" s="17" t="s">
        <v>117</v>
      </c>
      <c r="E387" s="17" t="s">
        <v>118</v>
      </c>
      <c r="F387" s="12">
        <v>3</v>
      </c>
      <c r="G387" s="18" t="s">
        <v>25</v>
      </c>
      <c r="H387" s="12" t="s">
        <v>39</v>
      </c>
    </row>
    <row r="388" spans="1:8" s="14" customFormat="1" ht="12.75">
      <c r="A388" s="12">
        <v>3386</v>
      </c>
      <c r="B388" s="15" t="s">
        <v>156</v>
      </c>
      <c r="C388" s="15" t="s">
        <v>174</v>
      </c>
      <c r="D388" s="17" t="s">
        <v>117</v>
      </c>
      <c r="E388" s="17" t="s">
        <v>118</v>
      </c>
      <c r="F388" s="12">
        <v>3</v>
      </c>
      <c r="G388" s="18" t="s">
        <v>25</v>
      </c>
      <c r="H388" s="12" t="s">
        <v>39</v>
      </c>
    </row>
    <row r="389" spans="1:8" s="14" customFormat="1" ht="12.75">
      <c r="A389" s="12">
        <v>3387</v>
      </c>
      <c r="B389" s="15" t="s">
        <v>157</v>
      </c>
      <c r="C389" s="15" t="s">
        <v>174</v>
      </c>
      <c r="D389" s="17" t="s">
        <v>117</v>
      </c>
      <c r="E389" s="17" t="s">
        <v>118</v>
      </c>
      <c r="F389" s="12">
        <v>3</v>
      </c>
      <c r="G389" s="18" t="s">
        <v>25</v>
      </c>
      <c r="H389" s="12" t="s">
        <v>39</v>
      </c>
    </row>
    <row r="390" spans="1:8" s="14" customFormat="1" ht="12.75">
      <c r="A390" s="12">
        <v>3388</v>
      </c>
      <c r="B390" s="15" t="s">
        <v>158</v>
      </c>
      <c r="C390" s="15" t="s">
        <v>174</v>
      </c>
      <c r="D390" s="17" t="s">
        <v>117</v>
      </c>
      <c r="E390" s="17" t="s">
        <v>118</v>
      </c>
      <c r="F390" s="12">
        <v>3</v>
      </c>
      <c r="G390" s="18" t="s">
        <v>25</v>
      </c>
      <c r="H390" s="12" t="s">
        <v>39</v>
      </c>
    </row>
    <row r="391" spans="1:8" s="14" customFormat="1" ht="12.75">
      <c r="A391" s="12">
        <v>3389</v>
      </c>
      <c r="B391" s="15" t="s">
        <v>159</v>
      </c>
      <c r="C391" s="15" t="s">
        <v>174</v>
      </c>
      <c r="D391" s="17" t="s">
        <v>117</v>
      </c>
      <c r="E391" s="17" t="s">
        <v>118</v>
      </c>
      <c r="F391" s="12">
        <v>3</v>
      </c>
      <c r="G391" s="18" t="s">
        <v>25</v>
      </c>
      <c r="H391" s="12" t="s">
        <v>39</v>
      </c>
    </row>
    <row r="392" spans="1:8" s="14" customFormat="1" ht="12.75">
      <c r="A392" s="12">
        <v>3390</v>
      </c>
      <c r="B392" s="15" t="s">
        <v>160</v>
      </c>
      <c r="C392" s="15" t="s">
        <v>174</v>
      </c>
      <c r="D392" s="17" t="s">
        <v>117</v>
      </c>
      <c r="E392" s="17" t="s">
        <v>118</v>
      </c>
      <c r="F392" s="12">
        <v>3</v>
      </c>
      <c r="G392" s="18" t="s">
        <v>25</v>
      </c>
      <c r="H392" s="12" t="s">
        <v>39</v>
      </c>
    </row>
    <row r="393" spans="1:8" s="14" customFormat="1" ht="12.75">
      <c r="A393" s="12">
        <v>3391</v>
      </c>
      <c r="B393" s="15" t="s">
        <v>161</v>
      </c>
      <c r="C393" s="15" t="s">
        <v>174</v>
      </c>
      <c r="D393" s="17" t="s">
        <v>117</v>
      </c>
      <c r="E393" s="17" t="s">
        <v>118</v>
      </c>
      <c r="F393" s="12">
        <v>3</v>
      </c>
      <c r="G393" s="18" t="s">
        <v>25</v>
      </c>
      <c r="H393" s="12" t="s">
        <v>39</v>
      </c>
    </row>
    <row r="394" spans="1:8" s="14" customFormat="1" ht="12.75">
      <c r="A394" s="12">
        <v>3392</v>
      </c>
      <c r="B394" s="15" t="s">
        <v>162</v>
      </c>
      <c r="C394" s="15" t="s">
        <v>174</v>
      </c>
      <c r="D394" s="17" t="s">
        <v>117</v>
      </c>
      <c r="E394" s="17" t="s">
        <v>118</v>
      </c>
      <c r="F394" s="12">
        <v>3</v>
      </c>
      <c r="G394" s="18" t="s">
        <v>25</v>
      </c>
      <c r="H394" s="12" t="s">
        <v>39</v>
      </c>
    </row>
    <row r="395" spans="1:8" s="14" customFormat="1" ht="12.75">
      <c r="A395" s="12">
        <v>3393</v>
      </c>
      <c r="B395" s="15" t="s">
        <v>163</v>
      </c>
      <c r="C395" s="15" t="s">
        <v>174</v>
      </c>
      <c r="D395" s="17" t="s">
        <v>117</v>
      </c>
      <c r="E395" s="17" t="s">
        <v>118</v>
      </c>
      <c r="F395" s="12">
        <v>3</v>
      </c>
      <c r="G395" s="18" t="s">
        <v>25</v>
      </c>
      <c r="H395" s="12" t="s">
        <v>39</v>
      </c>
    </row>
    <row r="396" spans="1:8" s="14" customFormat="1" ht="12.75">
      <c r="A396" s="12">
        <v>3394</v>
      </c>
      <c r="B396" s="15" t="s">
        <v>164</v>
      </c>
      <c r="C396" s="15" t="s">
        <v>174</v>
      </c>
      <c r="D396" s="17" t="s">
        <v>117</v>
      </c>
      <c r="E396" s="17" t="s">
        <v>118</v>
      </c>
      <c r="F396" s="12">
        <v>3</v>
      </c>
      <c r="G396" s="18" t="s">
        <v>25</v>
      </c>
      <c r="H396" s="12" t="s">
        <v>39</v>
      </c>
    </row>
    <row r="397" spans="1:8" s="14" customFormat="1" ht="12.75">
      <c r="A397" s="12">
        <v>3395</v>
      </c>
      <c r="B397" s="15" t="s">
        <v>165</v>
      </c>
      <c r="C397" s="15" t="s">
        <v>174</v>
      </c>
      <c r="D397" s="17" t="s">
        <v>117</v>
      </c>
      <c r="E397" s="17" t="s">
        <v>118</v>
      </c>
      <c r="F397" s="12">
        <v>3</v>
      </c>
      <c r="G397" s="18" t="s">
        <v>25</v>
      </c>
      <c r="H397" s="12" t="s">
        <v>39</v>
      </c>
    </row>
    <row r="398" spans="1:8" s="14" customFormat="1" ht="12.75">
      <c r="A398" s="12">
        <v>3396</v>
      </c>
      <c r="B398" s="15" t="s">
        <v>166</v>
      </c>
      <c r="C398" s="15" t="s">
        <v>174</v>
      </c>
      <c r="D398" s="17" t="s">
        <v>117</v>
      </c>
      <c r="E398" s="17" t="s">
        <v>118</v>
      </c>
      <c r="F398" s="12">
        <v>3</v>
      </c>
      <c r="G398" s="18" t="s">
        <v>25</v>
      </c>
      <c r="H398" s="12" t="s">
        <v>39</v>
      </c>
    </row>
    <row r="399" spans="1:8" s="14" customFormat="1" ht="12.75">
      <c r="A399" s="12">
        <v>3397</v>
      </c>
      <c r="B399" s="15" t="s">
        <v>167</v>
      </c>
      <c r="C399" s="15" t="s">
        <v>174</v>
      </c>
      <c r="D399" s="17" t="s">
        <v>117</v>
      </c>
      <c r="E399" s="17" t="s">
        <v>118</v>
      </c>
      <c r="F399" s="12">
        <v>3</v>
      </c>
      <c r="G399" s="18" t="s">
        <v>25</v>
      </c>
      <c r="H399" s="12" t="s">
        <v>39</v>
      </c>
    </row>
    <row r="400" spans="1:8" s="14" customFormat="1" ht="12.75">
      <c r="A400" s="12">
        <v>3398</v>
      </c>
      <c r="B400" s="15" t="s">
        <v>127</v>
      </c>
      <c r="C400" s="15" t="s">
        <v>175</v>
      </c>
      <c r="D400" s="17" t="s">
        <v>117</v>
      </c>
      <c r="E400" s="17" t="s">
        <v>118</v>
      </c>
      <c r="F400" s="12">
        <v>3</v>
      </c>
      <c r="G400" s="18" t="s">
        <v>25</v>
      </c>
      <c r="H400" s="12" t="s">
        <v>39</v>
      </c>
    </row>
    <row r="401" spans="1:8" s="14" customFormat="1" ht="12.75">
      <c r="A401" s="12">
        <v>3399</v>
      </c>
      <c r="B401" s="15" t="s">
        <v>128</v>
      </c>
      <c r="C401" s="15" t="s">
        <v>175</v>
      </c>
      <c r="D401" s="17" t="s">
        <v>117</v>
      </c>
      <c r="E401" s="17" t="s">
        <v>118</v>
      </c>
      <c r="F401" s="12">
        <v>3</v>
      </c>
      <c r="G401" s="18" t="s">
        <v>25</v>
      </c>
      <c r="H401" s="12" t="s">
        <v>39</v>
      </c>
    </row>
    <row r="402" spans="1:8" s="14" customFormat="1" ht="12.75">
      <c r="A402" s="12">
        <v>3400</v>
      </c>
      <c r="B402" s="15" t="s">
        <v>129</v>
      </c>
      <c r="C402" s="15" t="s">
        <v>175</v>
      </c>
      <c r="D402" s="17" t="s">
        <v>117</v>
      </c>
      <c r="E402" s="17" t="s">
        <v>118</v>
      </c>
      <c r="F402" s="12">
        <v>3</v>
      </c>
      <c r="G402" s="18" t="s">
        <v>25</v>
      </c>
      <c r="H402" s="12" t="s">
        <v>39</v>
      </c>
    </row>
    <row r="403" spans="1:8" s="14" customFormat="1" ht="12.75">
      <c r="A403" s="12">
        <v>3401</v>
      </c>
      <c r="B403" s="15" t="s">
        <v>130</v>
      </c>
      <c r="C403" s="15" t="s">
        <v>175</v>
      </c>
      <c r="D403" s="17" t="s">
        <v>117</v>
      </c>
      <c r="E403" s="17" t="s">
        <v>118</v>
      </c>
      <c r="F403" s="12">
        <v>3</v>
      </c>
      <c r="G403" s="18" t="s">
        <v>25</v>
      </c>
      <c r="H403" s="12" t="s">
        <v>39</v>
      </c>
    </row>
    <row r="404" spans="1:8" s="14" customFormat="1" ht="12.75">
      <c r="A404" s="12">
        <v>3402</v>
      </c>
      <c r="B404" s="15" t="s">
        <v>131</v>
      </c>
      <c r="C404" s="15" t="s">
        <v>175</v>
      </c>
      <c r="D404" s="17" t="s">
        <v>117</v>
      </c>
      <c r="E404" s="17" t="s">
        <v>118</v>
      </c>
      <c r="F404" s="12">
        <v>3</v>
      </c>
      <c r="G404" s="18" t="s">
        <v>25</v>
      </c>
      <c r="H404" s="12" t="s">
        <v>39</v>
      </c>
    </row>
    <row r="405" spans="1:8" s="14" customFormat="1" ht="12.75">
      <c r="A405" s="12">
        <v>3403</v>
      </c>
      <c r="B405" s="15" t="s">
        <v>132</v>
      </c>
      <c r="C405" s="15" t="s">
        <v>175</v>
      </c>
      <c r="D405" s="17" t="s">
        <v>117</v>
      </c>
      <c r="E405" s="17" t="s">
        <v>118</v>
      </c>
      <c r="F405" s="12">
        <v>3</v>
      </c>
      <c r="G405" s="18" t="s">
        <v>25</v>
      </c>
      <c r="H405" s="12" t="s">
        <v>39</v>
      </c>
    </row>
    <row r="406" spans="1:8" s="14" customFormat="1" ht="12.75">
      <c r="A406" s="12">
        <v>3404</v>
      </c>
      <c r="B406" s="15" t="s">
        <v>133</v>
      </c>
      <c r="C406" s="15" t="s">
        <v>175</v>
      </c>
      <c r="D406" s="17" t="s">
        <v>117</v>
      </c>
      <c r="E406" s="17" t="s">
        <v>118</v>
      </c>
      <c r="F406" s="12">
        <v>3</v>
      </c>
      <c r="G406" s="18" t="s">
        <v>25</v>
      </c>
      <c r="H406" s="12" t="s">
        <v>39</v>
      </c>
    </row>
    <row r="407" spans="1:8" s="14" customFormat="1" ht="12.75">
      <c r="A407" s="12">
        <v>3405</v>
      </c>
      <c r="B407" s="15" t="s">
        <v>134</v>
      </c>
      <c r="C407" s="15" t="s">
        <v>175</v>
      </c>
      <c r="D407" s="17" t="s">
        <v>117</v>
      </c>
      <c r="E407" s="17" t="s">
        <v>118</v>
      </c>
      <c r="F407" s="12">
        <v>3</v>
      </c>
      <c r="G407" s="18" t="s">
        <v>25</v>
      </c>
      <c r="H407" s="12" t="s">
        <v>39</v>
      </c>
    </row>
    <row r="408" spans="1:8" s="14" customFormat="1" ht="12.75">
      <c r="A408" s="12">
        <v>3406</v>
      </c>
      <c r="B408" s="15" t="s">
        <v>135</v>
      </c>
      <c r="C408" s="15" t="s">
        <v>175</v>
      </c>
      <c r="D408" s="17" t="s">
        <v>117</v>
      </c>
      <c r="E408" s="17" t="s">
        <v>118</v>
      </c>
      <c r="F408" s="12">
        <v>3</v>
      </c>
      <c r="G408" s="18" t="s">
        <v>25</v>
      </c>
      <c r="H408" s="12" t="s">
        <v>39</v>
      </c>
    </row>
    <row r="409" spans="1:8" s="14" customFormat="1" ht="12.75">
      <c r="A409" s="12">
        <v>3407</v>
      </c>
      <c r="B409" s="15" t="s">
        <v>136</v>
      </c>
      <c r="C409" s="15" t="s">
        <v>175</v>
      </c>
      <c r="D409" s="17" t="s">
        <v>117</v>
      </c>
      <c r="E409" s="17" t="s">
        <v>118</v>
      </c>
      <c r="F409" s="12">
        <v>3</v>
      </c>
      <c r="G409" s="18" t="s">
        <v>25</v>
      </c>
      <c r="H409" s="12" t="s">
        <v>39</v>
      </c>
    </row>
    <row r="410" spans="1:8" s="14" customFormat="1" ht="12.75">
      <c r="A410" s="12">
        <v>3408</v>
      </c>
      <c r="B410" s="15" t="s">
        <v>137</v>
      </c>
      <c r="C410" s="15" t="s">
        <v>175</v>
      </c>
      <c r="D410" s="17" t="s">
        <v>117</v>
      </c>
      <c r="E410" s="17" t="s">
        <v>118</v>
      </c>
      <c r="F410" s="12">
        <v>3</v>
      </c>
      <c r="G410" s="18" t="s">
        <v>25</v>
      </c>
      <c r="H410" s="12" t="s">
        <v>39</v>
      </c>
    </row>
    <row r="411" spans="1:8" s="14" customFormat="1" ht="12.75">
      <c r="A411" s="12">
        <v>3409</v>
      </c>
      <c r="B411" s="15" t="s">
        <v>138</v>
      </c>
      <c r="C411" s="15" t="s">
        <v>175</v>
      </c>
      <c r="D411" s="17" t="s">
        <v>117</v>
      </c>
      <c r="E411" s="17" t="s">
        <v>118</v>
      </c>
      <c r="F411" s="12">
        <v>3</v>
      </c>
      <c r="G411" s="18" t="s">
        <v>25</v>
      </c>
      <c r="H411" s="12" t="s">
        <v>39</v>
      </c>
    </row>
    <row r="412" spans="1:8" s="14" customFormat="1" ht="12.75">
      <c r="A412" s="12">
        <v>3410</v>
      </c>
      <c r="B412" s="15" t="s">
        <v>139</v>
      </c>
      <c r="C412" s="15" t="s">
        <v>175</v>
      </c>
      <c r="D412" s="17" t="s">
        <v>117</v>
      </c>
      <c r="E412" s="17" t="s">
        <v>118</v>
      </c>
      <c r="F412" s="12">
        <v>3</v>
      </c>
      <c r="G412" s="18" t="s">
        <v>25</v>
      </c>
      <c r="H412" s="12" t="s">
        <v>39</v>
      </c>
    </row>
    <row r="413" spans="1:8" s="14" customFormat="1" ht="12.75">
      <c r="A413" s="12">
        <v>3411</v>
      </c>
      <c r="B413" s="15" t="s">
        <v>140</v>
      </c>
      <c r="C413" s="15" t="s">
        <v>175</v>
      </c>
      <c r="D413" s="17" t="s">
        <v>117</v>
      </c>
      <c r="E413" s="17" t="s">
        <v>118</v>
      </c>
      <c r="F413" s="12">
        <v>3</v>
      </c>
      <c r="G413" s="18" t="s">
        <v>25</v>
      </c>
      <c r="H413" s="12" t="s">
        <v>39</v>
      </c>
    </row>
    <row r="414" spans="1:8" s="14" customFormat="1" ht="12.75">
      <c r="A414" s="12">
        <v>3412</v>
      </c>
      <c r="B414" s="15" t="s">
        <v>141</v>
      </c>
      <c r="C414" s="15" t="s">
        <v>175</v>
      </c>
      <c r="D414" s="17" t="s">
        <v>117</v>
      </c>
      <c r="E414" s="17" t="s">
        <v>118</v>
      </c>
      <c r="F414" s="12">
        <v>3</v>
      </c>
      <c r="G414" s="18" t="s">
        <v>25</v>
      </c>
      <c r="H414" s="12" t="s">
        <v>39</v>
      </c>
    </row>
    <row r="415" spans="1:8" s="14" customFormat="1" ht="12.75">
      <c r="A415" s="12">
        <v>3413</v>
      </c>
      <c r="B415" s="15" t="s">
        <v>142</v>
      </c>
      <c r="C415" s="15" t="s">
        <v>175</v>
      </c>
      <c r="D415" s="17" t="s">
        <v>117</v>
      </c>
      <c r="E415" s="17" t="s">
        <v>118</v>
      </c>
      <c r="F415" s="12">
        <v>3</v>
      </c>
      <c r="G415" s="18" t="s">
        <v>25</v>
      </c>
      <c r="H415" s="12" t="s">
        <v>39</v>
      </c>
    </row>
    <row r="416" spans="1:8" s="14" customFormat="1" ht="12.75">
      <c r="A416" s="12">
        <v>3414</v>
      </c>
      <c r="B416" s="15" t="s">
        <v>143</v>
      </c>
      <c r="C416" s="15" t="s">
        <v>175</v>
      </c>
      <c r="D416" s="17" t="s">
        <v>117</v>
      </c>
      <c r="E416" s="17" t="s">
        <v>118</v>
      </c>
      <c r="F416" s="12">
        <v>3</v>
      </c>
      <c r="G416" s="18" t="s">
        <v>25</v>
      </c>
      <c r="H416" s="12" t="s">
        <v>39</v>
      </c>
    </row>
    <row r="417" spans="1:8" s="14" customFormat="1" ht="12.75">
      <c r="A417" s="12">
        <v>3415</v>
      </c>
      <c r="B417" s="15" t="s">
        <v>144</v>
      </c>
      <c r="C417" s="15" t="s">
        <v>175</v>
      </c>
      <c r="D417" s="17" t="s">
        <v>117</v>
      </c>
      <c r="E417" s="17" t="s">
        <v>118</v>
      </c>
      <c r="F417" s="12">
        <v>3</v>
      </c>
      <c r="G417" s="18" t="s">
        <v>25</v>
      </c>
      <c r="H417" s="12" t="s">
        <v>39</v>
      </c>
    </row>
    <row r="418" spans="1:8" s="14" customFormat="1" ht="12.75">
      <c r="A418" s="12">
        <v>3416</v>
      </c>
      <c r="B418" s="15" t="s">
        <v>145</v>
      </c>
      <c r="C418" s="15" t="s">
        <v>175</v>
      </c>
      <c r="D418" s="17" t="s">
        <v>117</v>
      </c>
      <c r="E418" s="17" t="s">
        <v>118</v>
      </c>
      <c r="F418" s="12">
        <v>3</v>
      </c>
      <c r="G418" s="18" t="s">
        <v>25</v>
      </c>
      <c r="H418" s="12" t="s">
        <v>39</v>
      </c>
    </row>
    <row r="419" spans="1:8" s="14" customFormat="1" ht="12.75">
      <c r="A419" s="12">
        <v>3417</v>
      </c>
      <c r="B419" s="15" t="s">
        <v>146</v>
      </c>
      <c r="C419" s="15" t="s">
        <v>175</v>
      </c>
      <c r="D419" s="17" t="s">
        <v>117</v>
      </c>
      <c r="E419" s="17" t="s">
        <v>118</v>
      </c>
      <c r="F419" s="12">
        <v>3</v>
      </c>
      <c r="G419" s="18" t="s">
        <v>25</v>
      </c>
      <c r="H419" s="12" t="s">
        <v>39</v>
      </c>
    </row>
    <row r="420" spans="1:8" s="14" customFormat="1" ht="12.75">
      <c r="A420" s="12">
        <v>3418</v>
      </c>
      <c r="B420" s="15" t="s">
        <v>147</v>
      </c>
      <c r="C420" s="15" t="s">
        <v>175</v>
      </c>
      <c r="D420" s="17" t="s">
        <v>117</v>
      </c>
      <c r="E420" s="17" t="s">
        <v>118</v>
      </c>
      <c r="F420" s="12">
        <v>3</v>
      </c>
      <c r="G420" s="18" t="s">
        <v>25</v>
      </c>
      <c r="H420" s="12" t="s">
        <v>39</v>
      </c>
    </row>
    <row r="421" spans="1:8" s="14" customFormat="1" ht="12.75">
      <c r="A421" s="12">
        <v>3419</v>
      </c>
      <c r="B421" s="15" t="s">
        <v>148</v>
      </c>
      <c r="C421" s="15" t="s">
        <v>175</v>
      </c>
      <c r="D421" s="17" t="s">
        <v>117</v>
      </c>
      <c r="E421" s="17" t="s">
        <v>118</v>
      </c>
      <c r="F421" s="12">
        <v>3</v>
      </c>
      <c r="G421" s="18" t="s">
        <v>25</v>
      </c>
      <c r="H421" s="12" t="s">
        <v>39</v>
      </c>
    </row>
    <row r="422" spans="1:8" s="14" customFormat="1" ht="12.75">
      <c r="A422" s="12">
        <v>3420</v>
      </c>
      <c r="B422" s="15" t="s">
        <v>149</v>
      </c>
      <c r="C422" s="15" t="s">
        <v>175</v>
      </c>
      <c r="D422" s="17" t="s">
        <v>117</v>
      </c>
      <c r="E422" s="17" t="s">
        <v>118</v>
      </c>
      <c r="F422" s="12">
        <v>3</v>
      </c>
      <c r="G422" s="18" t="s">
        <v>25</v>
      </c>
      <c r="H422" s="12" t="s">
        <v>39</v>
      </c>
    </row>
    <row r="423" spans="1:8" s="14" customFormat="1" ht="12.75">
      <c r="A423" s="12">
        <v>3421</v>
      </c>
      <c r="B423" s="15" t="s">
        <v>150</v>
      </c>
      <c r="C423" s="15" t="s">
        <v>175</v>
      </c>
      <c r="D423" s="17" t="s">
        <v>117</v>
      </c>
      <c r="E423" s="17" t="s">
        <v>118</v>
      </c>
      <c r="F423" s="12">
        <v>3</v>
      </c>
      <c r="G423" s="18" t="s">
        <v>25</v>
      </c>
      <c r="H423" s="12" t="s">
        <v>39</v>
      </c>
    </row>
    <row r="424" spans="1:8" s="14" customFormat="1" ht="12.75">
      <c r="A424" s="12">
        <v>3422</v>
      </c>
      <c r="B424" s="15" t="s">
        <v>151</v>
      </c>
      <c r="C424" s="15" t="s">
        <v>175</v>
      </c>
      <c r="D424" s="17" t="s">
        <v>117</v>
      </c>
      <c r="E424" s="17" t="s">
        <v>118</v>
      </c>
      <c r="F424" s="12">
        <v>3</v>
      </c>
      <c r="G424" s="18" t="s">
        <v>25</v>
      </c>
      <c r="H424" s="12" t="s">
        <v>39</v>
      </c>
    </row>
    <row r="425" spans="1:8" s="14" customFormat="1" ht="12.75">
      <c r="A425" s="12">
        <v>3423</v>
      </c>
      <c r="B425" s="15" t="s">
        <v>152</v>
      </c>
      <c r="C425" s="15" t="s">
        <v>175</v>
      </c>
      <c r="D425" s="17" t="s">
        <v>117</v>
      </c>
      <c r="E425" s="17" t="s">
        <v>118</v>
      </c>
      <c r="F425" s="12">
        <v>3</v>
      </c>
      <c r="G425" s="18" t="s">
        <v>25</v>
      </c>
      <c r="H425" s="12" t="s">
        <v>39</v>
      </c>
    </row>
    <row r="426" spans="1:8" s="14" customFormat="1" ht="12.75">
      <c r="A426" s="12">
        <v>3424</v>
      </c>
      <c r="B426" s="15" t="s">
        <v>153</v>
      </c>
      <c r="C426" s="15" t="s">
        <v>175</v>
      </c>
      <c r="D426" s="17" t="s">
        <v>117</v>
      </c>
      <c r="E426" s="17" t="s">
        <v>118</v>
      </c>
      <c r="F426" s="12">
        <v>3</v>
      </c>
      <c r="G426" s="18" t="s">
        <v>25</v>
      </c>
      <c r="H426" s="12" t="s">
        <v>39</v>
      </c>
    </row>
    <row r="427" spans="1:8" s="14" customFormat="1" ht="12.75">
      <c r="A427" s="12">
        <v>3425</v>
      </c>
      <c r="B427" s="15" t="s">
        <v>154</v>
      </c>
      <c r="C427" s="15" t="s">
        <v>175</v>
      </c>
      <c r="D427" s="17" t="s">
        <v>117</v>
      </c>
      <c r="E427" s="17" t="s">
        <v>118</v>
      </c>
      <c r="F427" s="12">
        <v>3</v>
      </c>
      <c r="G427" s="18" t="s">
        <v>25</v>
      </c>
      <c r="H427" s="12" t="s">
        <v>39</v>
      </c>
    </row>
    <row r="428" spans="1:8" s="14" customFormat="1" ht="12.75">
      <c r="A428" s="12">
        <v>3426</v>
      </c>
      <c r="B428" s="15" t="s">
        <v>155</v>
      </c>
      <c r="C428" s="15" t="s">
        <v>175</v>
      </c>
      <c r="D428" s="17" t="s">
        <v>117</v>
      </c>
      <c r="E428" s="17" t="s">
        <v>118</v>
      </c>
      <c r="F428" s="12">
        <v>3</v>
      </c>
      <c r="G428" s="18" t="s">
        <v>25</v>
      </c>
      <c r="H428" s="12" t="s">
        <v>39</v>
      </c>
    </row>
    <row r="429" spans="1:8" s="14" customFormat="1" ht="12.75">
      <c r="A429" s="12">
        <v>3427</v>
      </c>
      <c r="B429" s="15" t="s">
        <v>156</v>
      </c>
      <c r="C429" s="15" t="s">
        <v>175</v>
      </c>
      <c r="D429" s="17" t="s">
        <v>117</v>
      </c>
      <c r="E429" s="17" t="s">
        <v>118</v>
      </c>
      <c r="F429" s="12">
        <v>3</v>
      </c>
      <c r="G429" s="18" t="s">
        <v>25</v>
      </c>
      <c r="H429" s="12" t="s">
        <v>39</v>
      </c>
    </row>
    <row r="430" spans="1:8" s="14" customFormat="1" ht="12.75">
      <c r="A430" s="12">
        <v>3428</v>
      </c>
      <c r="B430" s="15" t="s">
        <v>157</v>
      </c>
      <c r="C430" s="15" t="s">
        <v>175</v>
      </c>
      <c r="D430" s="17" t="s">
        <v>117</v>
      </c>
      <c r="E430" s="17" t="s">
        <v>118</v>
      </c>
      <c r="F430" s="12">
        <v>3</v>
      </c>
      <c r="G430" s="18" t="s">
        <v>25</v>
      </c>
      <c r="H430" s="12" t="s">
        <v>39</v>
      </c>
    </row>
    <row r="431" spans="1:8" s="14" customFormat="1" ht="12.75">
      <c r="A431" s="12">
        <v>3429</v>
      </c>
      <c r="B431" s="15" t="s">
        <v>158</v>
      </c>
      <c r="C431" s="15" t="s">
        <v>175</v>
      </c>
      <c r="D431" s="17" t="s">
        <v>117</v>
      </c>
      <c r="E431" s="17" t="s">
        <v>118</v>
      </c>
      <c r="F431" s="12">
        <v>3</v>
      </c>
      <c r="G431" s="18" t="s">
        <v>25</v>
      </c>
      <c r="H431" s="12" t="s">
        <v>39</v>
      </c>
    </row>
    <row r="432" spans="1:8" s="14" customFormat="1" ht="12.75">
      <c r="A432" s="12">
        <v>3430</v>
      </c>
      <c r="B432" s="15" t="s">
        <v>159</v>
      </c>
      <c r="C432" s="15" t="s">
        <v>175</v>
      </c>
      <c r="D432" s="17" t="s">
        <v>117</v>
      </c>
      <c r="E432" s="17" t="s">
        <v>118</v>
      </c>
      <c r="F432" s="12">
        <v>3</v>
      </c>
      <c r="G432" s="18" t="s">
        <v>25</v>
      </c>
      <c r="H432" s="12" t="s">
        <v>39</v>
      </c>
    </row>
    <row r="433" spans="1:8" s="14" customFormat="1" ht="12.75">
      <c r="A433" s="12">
        <v>3431</v>
      </c>
      <c r="B433" s="15" t="s">
        <v>160</v>
      </c>
      <c r="C433" s="15" t="s">
        <v>175</v>
      </c>
      <c r="D433" s="17" t="s">
        <v>117</v>
      </c>
      <c r="E433" s="17" t="s">
        <v>118</v>
      </c>
      <c r="F433" s="12">
        <v>3</v>
      </c>
      <c r="G433" s="18" t="s">
        <v>25</v>
      </c>
      <c r="H433" s="12" t="s">
        <v>39</v>
      </c>
    </row>
    <row r="434" spans="1:8" s="14" customFormat="1" ht="12.75">
      <c r="A434" s="12">
        <v>3432</v>
      </c>
      <c r="B434" s="15" t="s">
        <v>161</v>
      </c>
      <c r="C434" s="15" t="s">
        <v>175</v>
      </c>
      <c r="D434" s="17" t="s">
        <v>117</v>
      </c>
      <c r="E434" s="17" t="s">
        <v>118</v>
      </c>
      <c r="F434" s="12">
        <v>3</v>
      </c>
      <c r="G434" s="18" t="s">
        <v>25</v>
      </c>
      <c r="H434" s="12" t="s">
        <v>39</v>
      </c>
    </row>
    <row r="435" spans="1:8" s="14" customFormat="1" ht="12.75">
      <c r="A435" s="12">
        <v>3433</v>
      </c>
      <c r="B435" s="15" t="s">
        <v>162</v>
      </c>
      <c r="C435" s="15" t="s">
        <v>175</v>
      </c>
      <c r="D435" s="17" t="s">
        <v>117</v>
      </c>
      <c r="E435" s="17" t="s">
        <v>118</v>
      </c>
      <c r="F435" s="12">
        <v>3</v>
      </c>
      <c r="G435" s="18" t="s">
        <v>25</v>
      </c>
      <c r="H435" s="12" t="s">
        <v>39</v>
      </c>
    </row>
    <row r="436" spans="1:8" s="14" customFormat="1" ht="12.75">
      <c r="A436" s="12">
        <v>3434</v>
      </c>
      <c r="B436" s="15" t="s">
        <v>163</v>
      </c>
      <c r="C436" s="15" t="s">
        <v>175</v>
      </c>
      <c r="D436" s="17" t="s">
        <v>117</v>
      </c>
      <c r="E436" s="17" t="s">
        <v>118</v>
      </c>
      <c r="F436" s="12">
        <v>3</v>
      </c>
      <c r="G436" s="18" t="s">
        <v>25</v>
      </c>
      <c r="H436" s="12" t="s">
        <v>39</v>
      </c>
    </row>
    <row r="437" spans="1:8" s="14" customFormat="1" ht="12.75">
      <c r="A437" s="12">
        <v>3435</v>
      </c>
      <c r="B437" s="15" t="s">
        <v>164</v>
      </c>
      <c r="C437" s="15" t="s">
        <v>175</v>
      </c>
      <c r="D437" s="17" t="s">
        <v>117</v>
      </c>
      <c r="E437" s="17" t="s">
        <v>118</v>
      </c>
      <c r="F437" s="12">
        <v>3</v>
      </c>
      <c r="G437" s="18" t="s">
        <v>25</v>
      </c>
      <c r="H437" s="12" t="s">
        <v>39</v>
      </c>
    </row>
    <row r="438" spans="1:8" s="14" customFormat="1" ht="12.75">
      <c r="A438" s="12">
        <v>3436</v>
      </c>
      <c r="B438" s="15" t="s">
        <v>165</v>
      </c>
      <c r="C438" s="15" t="s">
        <v>175</v>
      </c>
      <c r="D438" s="17" t="s">
        <v>117</v>
      </c>
      <c r="E438" s="17" t="s">
        <v>118</v>
      </c>
      <c r="F438" s="12">
        <v>3</v>
      </c>
      <c r="G438" s="18" t="s">
        <v>25</v>
      </c>
      <c r="H438" s="12" t="s">
        <v>39</v>
      </c>
    </row>
    <row r="439" spans="1:8" s="14" customFormat="1" ht="12.75">
      <c r="A439" s="12">
        <v>3437</v>
      </c>
      <c r="B439" s="15" t="s">
        <v>166</v>
      </c>
      <c r="C439" s="15" t="s">
        <v>175</v>
      </c>
      <c r="D439" s="17" t="s">
        <v>117</v>
      </c>
      <c r="E439" s="17" t="s">
        <v>118</v>
      </c>
      <c r="F439" s="12">
        <v>3</v>
      </c>
      <c r="G439" s="18" t="s">
        <v>25</v>
      </c>
      <c r="H439" s="12" t="s">
        <v>39</v>
      </c>
    </row>
    <row r="440" spans="1:8" s="14" customFormat="1" ht="12.75">
      <c r="A440" s="12">
        <v>3438</v>
      </c>
      <c r="B440" s="15" t="s">
        <v>167</v>
      </c>
      <c r="C440" s="15" t="s">
        <v>175</v>
      </c>
      <c r="D440" s="17" t="s">
        <v>117</v>
      </c>
      <c r="E440" s="17" t="s">
        <v>118</v>
      </c>
      <c r="F440" s="12">
        <v>3</v>
      </c>
      <c r="G440" s="18" t="s">
        <v>25</v>
      </c>
      <c r="H440" s="12" t="s">
        <v>39</v>
      </c>
    </row>
  </sheetData>
  <sheetProtection password="D158" sheet="1"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Luna</dc:creator>
  <cp:keywords/>
  <dc:description/>
  <cp:lastModifiedBy>Juana Ivete Chavez Villanueva</cp:lastModifiedBy>
  <cp:lastPrinted>2016-03-28T18:20:41Z</cp:lastPrinted>
  <dcterms:created xsi:type="dcterms:W3CDTF">2005-07-22T16:44:29Z</dcterms:created>
  <dcterms:modified xsi:type="dcterms:W3CDTF">2016-08-15T22:37:39Z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a0e4d4cc6b4b4aee8d3fcf69f6823282</vt:lpwstr>
  </property>
</Properties>
</file>